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CNDE_TM\Mapas\Finais\"/>
    </mc:Choice>
  </mc:AlternateContent>
  <xr:revisionPtr revIDLastSave="0" documentId="13_ncr:1_{96E0B464-9D2D-402B-8CD5-4AFC5330D14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ORTEIO" sheetId="4" r:id="rId1"/>
    <sheet name="Mapa 16" sheetId="11" r:id="rId2"/>
    <sheet name="CLASSIFICAÇÃO" sheetId="5" r:id="rId3"/>
    <sheet name="BoletinsM1" sheetId="7" r:id="rId4"/>
    <sheet name="BoletinsM2" sheetId="8" r:id="rId5"/>
    <sheet name="BoletinsM3" sheetId="9" r:id="rId6"/>
    <sheet name="BoletinsM4" sheetId="10" r:id="rId7"/>
    <sheet name="BoletinsM5" sheetId="12" r:id="rId8"/>
    <sheet name="BoletinsM6" sheetId="13" r:id="rId9"/>
    <sheet name="BoletinsM7" sheetId="14" r:id="rId10"/>
    <sheet name="MeiaFinal" sheetId="15" r:id="rId11"/>
    <sheet name="Final" sheetId="16" r:id="rId12"/>
    <sheet name="Finalissima" sheetId="17" r:id="rId13"/>
    <sheet name="Folha3" sheetId="3" state="hidden" r:id="rId14"/>
  </sheets>
  <definedNames>
    <definedName name="_xlnm.Print_Area" localSheetId="0">SORTEIO!$A$1:$D$37</definedName>
    <definedName name="escalao" localSheetId="3">#REF!</definedName>
    <definedName name="escalao" localSheetId="4">#REF!</definedName>
    <definedName name="escalao" localSheetId="5">#REF!</definedName>
    <definedName name="escalao" localSheetId="6">#REF!</definedName>
    <definedName name="escalao" localSheetId="7">#REF!</definedName>
    <definedName name="escalao" localSheetId="8">#REF!</definedName>
    <definedName name="escalao" localSheetId="9">#REF!</definedName>
    <definedName name="escalao" localSheetId="11">#REF!</definedName>
    <definedName name="escalao" localSheetId="12">#REF!</definedName>
    <definedName name="escalao" localSheetId="10">#REF!</definedName>
    <definedName name="escalao">#REF!</definedName>
    <definedName name="Escalão">Folha3!$D$3:$D$6</definedName>
    <definedName name="fase">Folha3!$D$11:$D$13</definedName>
    <definedName name="sexo">Folha3!$F$3:$F$4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9" i="11" l="1"/>
  <c r="D11" i="5"/>
  <c r="D10" i="5"/>
  <c r="D9" i="5"/>
  <c r="E26" i="5"/>
  <c r="C37" i="4" l="1"/>
  <c r="V21" i="11"/>
  <c r="T45" i="11"/>
  <c r="K36" i="11" s="1"/>
  <c r="T44" i="11"/>
  <c r="K35" i="11" s="1"/>
  <c r="T40" i="11"/>
  <c r="V42" i="11" s="1"/>
  <c r="T39" i="11"/>
  <c r="V41" i="11" s="1"/>
  <c r="T35" i="11"/>
  <c r="K46" i="11" s="1"/>
  <c r="T34" i="11"/>
  <c r="K45" i="11" s="1"/>
  <c r="T30" i="11"/>
  <c r="V32" i="11" s="1"/>
  <c r="X37" i="11" s="1"/>
  <c r="T29" i="11"/>
  <c r="V31" i="11" s="1"/>
  <c r="X36" i="11" s="1"/>
  <c r="T25" i="11"/>
  <c r="K17" i="11" s="1"/>
  <c r="T24" i="11"/>
  <c r="K16" i="11" s="1"/>
  <c r="T20" i="11"/>
  <c r="V22" i="11" s="1"/>
  <c r="T19" i="11"/>
  <c r="T15" i="11"/>
  <c r="T14" i="11"/>
  <c r="T10" i="11"/>
  <c r="V12" i="11" s="1"/>
  <c r="X17" i="11" s="1"/>
  <c r="Z28" i="11" s="1"/>
  <c r="Z8" i="11" s="1"/>
  <c r="T9" i="11"/>
  <c r="V11" i="11" s="1"/>
  <c r="X16" i="11" s="1"/>
  <c r="Z27" i="11" s="1"/>
  <c r="Z7" i="11" s="1"/>
  <c r="K27" i="11"/>
  <c r="K26" i="11"/>
  <c r="K22" i="11"/>
  <c r="I25" i="11" s="1"/>
  <c r="A14" i="11" s="1"/>
  <c r="K21" i="11"/>
  <c r="I24" i="11" s="1"/>
  <c r="A13" i="11" s="1"/>
  <c r="M34" i="11"/>
  <c r="M33" i="11"/>
  <c r="M29" i="11"/>
  <c r="K31" i="11" s="1"/>
  <c r="I34" i="11" s="1"/>
  <c r="G39" i="11" s="1"/>
  <c r="E42" i="11" s="1"/>
  <c r="M28" i="11"/>
  <c r="K30" i="11" s="1"/>
  <c r="I33" i="11" s="1"/>
  <c r="G38" i="11" s="1"/>
  <c r="E41" i="11" s="1"/>
  <c r="M25" i="11"/>
  <c r="M24" i="11"/>
  <c r="M20" i="11"/>
  <c r="M19" i="11"/>
  <c r="M15" i="11"/>
  <c r="M14" i="11"/>
  <c r="M10" i="11"/>
  <c r="K12" i="11" s="1"/>
  <c r="I15" i="11" s="1"/>
  <c r="G20" i="11" s="1"/>
  <c r="E24" i="11" s="1"/>
  <c r="C33" i="11" s="1"/>
  <c r="A39" i="11" s="1"/>
  <c r="Z10" i="11" s="1"/>
  <c r="M9" i="11"/>
  <c r="K11" i="11" s="1"/>
  <c r="I14" i="11" s="1"/>
  <c r="G19" i="11" s="1"/>
  <c r="E23" i="11" s="1"/>
  <c r="C32" i="11" s="1"/>
  <c r="A1" i="17"/>
  <c r="A1" i="16"/>
  <c r="A1" i="15"/>
  <c r="A1" i="14"/>
  <c r="A15" i="14" s="1"/>
  <c r="A1" i="13"/>
  <c r="A29" i="13" s="1"/>
  <c r="A1" i="12"/>
  <c r="A29" i="12" s="1"/>
  <c r="A1" i="10"/>
  <c r="A29" i="10" s="1"/>
  <c r="A1" i="9"/>
  <c r="A43" i="9" s="1"/>
  <c r="A99" i="8"/>
  <c r="A85" i="8"/>
  <c r="A71" i="8"/>
  <c r="A57" i="8"/>
  <c r="A43" i="8"/>
  <c r="A29" i="8"/>
  <c r="A15" i="8"/>
  <c r="A1" i="8"/>
  <c r="A1" i="7"/>
  <c r="R46" i="11"/>
  <c r="R45" i="11"/>
  <c r="R44" i="11"/>
  <c r="R43" i="11"/>
  <c r="R41" i="11"/>
  <c r="R40" i="11"/>
  <c r="R39" i="11"/>
  <c r="R38" i="11"/>
  <c r="R36" i="11"/>
  <c r="R35" i="11"/>
  <c r="R34" i="11"/>
  <c r="R33" i="11"/>
  <c r="R31" i="11"/>
  <c r="R30" i="11"/>
  <c r="R29" i="11"/>
  <c r="R28" i="11"/>
  <c r="R26" i="11"/>
  <c r="R25" i="11"/>
  <c r="R24" i="11"/>
  <c r="R23" i="11"/>
  <c r="R21" i="11"/>
  <c r="R20" i="11"/>
  <c r="R19" i="11"/>
  <c r="R18" i="11"/>
  <c r="R16" i="11"/>
  <c r="R15" i="11"/>
  <c r="R14" i="11"/>
  <c r="R13" i="11"/>
  <c r="R11" i="11"/>
  <c r="R10" i="11"/>
  <c r="R9" i="11"/>
  <c r="R8" i="11"/>
  <c r="A71" i="9" l="1"/>
  <c r="A57" i="9"/>
  <c r="A15" i="13"/>
  <c r="A15" i="10"/>
  <c r="A15" i="9"/>
  <c r="A29" i="9"/>
  <c r="A15" i="12"/>
  <c r="A40" i="11"/>
  <c r="A38" i="11"/>
  <c r="Z9" i="11" s="1"/>
  <c r="A3" i="17"/>
  <c r="A3" i="16"/>
  <c r="A3" i="15"/>
  <c r="A17" i="14"/>
  <c r="A3" i="14"/>
  <c r="A31" i="13"/>
  <c r="A17" i="13"/>
  <c r="A3" i="13"/>
  <c r="A31" i="12"/>
  <c r="A17" i="12"/>
  <c r="A3" i="12"/>
  <c r="A31" i="10" l="1"/>
  <c r="A17" i="10"/>
  <c r="A3" i="10"/>
  <c r="A73" i="9"/>
  <c r="A59" i="9"/>
  <c r="A45" i="9"/>
  <c r="A31" i="9"/>
  <c r="A17" i="9"/>
  <c r="A3" i="9"/>
  <c r="A101" i="8"/>
  <c r="A87" i="8"/>
  <c r="A73" i="8"/>
  <c r="A59" i="8"/>
  <c r="A45" i="8"/>
  <c r="A31" i="8"/>
  <c r="A17" i="8"/>
  <c r="A3" i="8"/>
  <c r="A101" i="7"/>
  <c r="A87" i="7"/>
  <c r="A73" i="7"/>
  <c r="A59" i="7"/>
  <c r="A45" i="7"/>
  <c r="A31" i="7"/>
  <c r="A17" i="7"/>
  <c r="A3" i="7"/>
  <c r="D9" i="10"/>
  <c r="R38" i="10"/>
  <c r="D38" i="10"/>
  <c r="R37" i="10"/>
  <c r="R24" i="10"/>
  <c r="R23" i="10"/>
  <c r="D23" i="10"/>
  <c r="R10" i="10"/>
  <c r="R9" i="10"/>
  <c r="A99" i="7" l="1"/>
  <c r="A85" i="7"/>
  <c r="A71" i="7"/>
  <c r="A57" i="7"/>
  <c r="A43" i="7"/>
  <c r="A29" i="7"/>
  <c r="A15" i="7"/>
  <c r="A6" i="5" l="1"/>
  <c r="R79" i="7" l="1"/>
  <c r="D37" i="7"/>
  <c r="M39" i="11"/>
  <c r="K41" i="11" s="1"/>
  <c r="I44" i="11" s="1"/>
  <c r="A16" i="11" s="1"/>
  <c r="R94" i="7"/>
  <c r="M38" i="11"/>
  <c r="K40" i="11" s="1"/>
  <c r="I43" i="11" s="1"/>
  <c r="A15" i="11" s="1"/>
  <c r="D94" i="7"/>
  <c r="D79" i="7"/>
  <c r="R24" i="7"/>
  <c r="R66" i="8"/>
  <c r="R37" i="7"/>
  <c r="D23" i="7" l="1"/>
  <c r="R80" i="7"/>
  <c r="R94" i="8"/>
  <c r="R93" i="7"/>
  <c r="D107" i="8"/>
  <c r="D93" i="7"/>
  <c r="D80" i="7"/>
  <c r="D94" i="8"/>
  <c r="R23" i="7"/>
  <c r="D38" i="8"/>
  <c r="D80" i="9"/>
  <c r="G45" i="11"/>
  <c r="A9" i="11" s="1"/>
  <c r="D23" i="8"/>
  <c r="R38" i="7"/>
  <c r="G46" i="11"/>
  <c r="A10" i="11" s="1"/>
  <c r="R23" i="8"/>
  <c r="R80" i="9"/>
  <c r="R38" i="8"/>
  <c r="D66" i="8"/>
  <c r="D24" i="7"/>
  <c r="R107" i="8"/>
  <c r="D38" i="7"/>
  <c r="R79" i="8" l="1"/>
  <c r="G26" i="11"/>
  <c r="A7" i="11" s="1"/>
  <c r="D51" i="8"/>
  <c r="D10" i="9"/>
  <c r="G27" i="11"/>
  <c r="A8" i="11" s="1"/>
  <c r="R51" i="8"/>
  <c r="R52" i="9"/>
  <c r="R10" i="8"/>
  <c r="R10" i="9"/>
  <c r="D79" i="9"/>
  <c r="R79" i="9"/>
  <c r="D10" i="8"/>
  <c r="D52" i="9"/>
  <c r="D79" i="8"/>
  <c r="D51" i="9" l="1"/>
  <c r="R38" i="12"/>
  <c r="D38" i="12"/>
  <c r="R24" i="13"/>
  <c r="D24" i="9"/>
  <c r="R24" i="9"/>
  <c r="D24" i="13"/>
  <c r="R51" i="9"/>
  <c r="R66" i="7" l="1"/>
  <c r="E21" i="5"/>
  <c r="R24" i="14"/>
  <c r="D10" i="10"/>
  <c r="R52" i="7"/>
  <c r="R80" i="8"/>
  <c r="B23" i="5"/>
  <c r="F23" i="5" s="1"/>
  <c r="D38" i="13"/>
  <c r="M43" i="11"/>
  <c r="D108" i="8" s="1"/>
  <c r="D108" i="7"/>
  <c r="R10" i="7"/>
  <c r="E23" i="5"/>
  <c r="R38" i="13"/>
  <c r="D37" i="10"/>
  <c r="R51" i="7"/>
  <c r="D66" i="7"/>
  <c r="R10" i="13"/>
  <c r="D51" i="7"/>
  <c r="D24" i="14"/>
  <c r="B21" i="5"/>
  <c r="F21" i="5" s="1"/>
  <c r="D65" i="7"/>
  <c r="D10" i="13"/>
  <c r="D24" i="12"/>
  <c r="D10" i="7"/>
  <c r="R24" i="12"/>
  <c r="R65" i="7"/>
  <c r="R108" i="7"/>
  <c r="M44" i="11"/>
  <c r="R108" i="8" s="1"/>
  <c r="D52" i="7"/>
  <c r="D80" i="8"/>
  <c r="D37" i="13" l="1"/>
  <c r="B22" i="5"/>
  <c r="F22" i="5" s="1"/>
  <c r="C14" i="11"/>
  <c r="D24" i="8"/>
  <c r="D38" i="9"/>
  <c r="D107" i="7"/>
  <c r="B20" i="5"/>
  <c r="F20" i="5" s="1"/>
  <c r="D23" i="14"/>
  <c r="C8" i="11"/>
  <c r="R107" i="7"/>
  <c r="R37" i="8"/>
  <c r="E20" i="5"/>
  <c r="R23" i="14"/>
  <c r="C9" i="11"/>
  <c r="D9" i="7"/>
  <c r="R9" i="7"/>
  <c r="C15" i="11"/>
  <c r="R37" i="13"/>
  <c r="E22" i="5"/>
  <c r="D24" i="10"/>
  <c r="D37" i="8"/>
  <c r="R65" i="8"/>
  <c r="R9" i="8"/>
  <c r="D93" i="8"/>
  <c r="R38" i="9"/>
  <c r="R24" i="8"/>
  <c r="D65" i="8"/>
  <c r="R93" i="8"/>
  <c r="D66" i="9" l="1"/>
  <c r="D52" i="8"/>
  <c r="R9" i="9"/>
  <c r="D65" i="9"/>
  <c r="D37" i="9"/>
  <c r="R37" i="9"/>
  <c r="D9" i="8"/>
  <c r="R52" i="8"/>
  <c r="R66" i="9"/>
  <c r="R65" i="9"/>
  <c r="C44" i="11"/>
  <c r="R23" i="9"/>
  <c r="D23" i="9"/>
  <c r="C43" i="11"/>
  <c r="D23" i="12" l="1"/>
  <c r="D10" i="12"/>
  <c r="D37" i="12"/>
  <c r="D9" i="9"/>
  <c r="R9" i="12"/>
  <c r="R37" i="12"/>
  <c r="R10" i="12"/>
  <c r="R23" i="12"/>
  <c r="D9" i="12" l="1"/>
  <c r="B18" i="5"/>
  <c r="F18" i="5" s="1"/>
  <c r="D10" i="15"/>
  <c r="R9" i="13"/>
  <c r="E18" i="5"/>
  <c r="R10" i="15"/>
  <c r="D23" i="13"/>
  <c r="R23" i="13"/>
  <c r="R9" i="16"/>
  <c r="D9" i="13"/>
  <c r="D9" i="14" l="1"/>
  <c r="R9" i="17"/>
  <c r="E17" i="5"/>
  <c r="R10" i="14"/>
  <c r="E19" i="5"/>
  <c r="D9" i="16"/>
  <c r="R9" i="14"/>
  <c r="B19" i="5"/>
  <c r="F19" i="5" s="1"/>
  <c r="D10" i="14"/>
  <c r="B17" i="5" l="1"/>
  <c r="F17" i="5" s="1"/>
  <c r="D9" i="17"/>
  <c r="R9" i="15"/>
  <c r="D9" i="15"/>
  <c r="D10" i="16" l="1"/>
  <c r="R10" i="16"/>
  <c r="D10" i="17" l="1"/>
  <c r="B16" i="5"/>
  <c r="F16" i="5" s="1"/>
  <c r="X8" i="11"/>
  <c r="E16" i="5"/>
  <c r="X9" i="11"/>
  <c r="R10" i="17"/>
</calcChain>
</file>

<file path=xl/sharedStrings.xml><?xml version="1.0" encoding="utf-8"?>
<sst xmlns="http://schemas.openxmlformats.org/spreadsheetml/2006/main" count="870" uniqueCount="87">
  <si>
    <t>Nome</t>
  </si>
  <si>
    <t>sexo</t>
  </si>
  <si>
    <t>Masculino</t>
  </si>
  <si>
    <t>Feminino</t>
  </si>
  <si>
    <t>escalão</t>
  </si>
  <si>
    <t>INFANTIS</t>
  </si>
  <si>
    <t>INICIADOS</t>
  </si>
  <si>
    <t>JUVENIS</t>
  </si>
  <si>
    <t>JUNIORES</t>
  </si>
  <si>
    <t>Escalão:</t>
  </si>
  <si>
    <t>Escola</t>
  </si>
  <si>
    <t>fase</t>
  </si>
  <si>
    <t>CLDE VISEU</t>
  </si>
  <si>
    <t>REGIONAL</t>
  </si>
  <si>
    <t>NACIONAL</t>
  </si>
  <si>
    <t>ESCALÃO</t>
  </si>
  <si>
    <t>Género</t>
  </si>
  <si>
    <t>Fase</t>
  </si>
  <si>
    <t>Escalão</t>
  </si>
  <si>
    <t>Classificação Final Individual</t>
  </si>
  <si>
    <t>Distrito</t>
  </si>
  <si>
    <t>BOLETIM DE JOGO</t>
  </si>
  <si>
    <t>CONTROLE</t>
  </si>
  <si>
    <t>JOGO</t>
  </si>
  <si>
    <t>GRUPO</t>
  </si>
  <si>
    <t>HORA E MESA</t>
  </si>
  <si>
    <t>VAGA</t>
  </si>
  <si>
    <t>PONT.</t>
  </si>
  <si>
    <t>-</t>
  </si>
  <si>
    <t>Nº</t>
  </si>
  <si>
    <t>NOME</t>
  </si>
  <si>
    <t>1º set</t>
  </si>
  <si>
    <t>2º set</t>
  </si>
  <si>
    <t>3º set</t>
  </si>
  <si>
    <t>4º set</t>
  </si>
  <si>
    <t>5º set</t>
  </si>
  <si>
    <t>final</t>
  </si>
  <si>
    <t>o árbitro</t>
  </si>
  <si>
    <t>o vencedor</t>
  </si>
  <si>
    <t>por</t>
  </si>
  <si>
    <t>FINAL</t>
  </si>
  <si>
    <t>5º e 6º</t>
  </si>
  <si>
    <t>7º e 8º</t>
  </si>
  <si>
    <t>(8)</t>
  </si>
  <si>
    <t>Finalíssima</t>
  </si>
  <si>
    <t>(9)</t>
  </si>
  <si>
    <t>Apuramento dos 5º e 6º classificados</t>
  </si>
  <si>
    <t>(10)</t>
  </si>
  <si>
    <t>(2)</t>
  </si>
  <si>
    <t>(11)</t>
  </si>
  <si>
    <t>Apuramento dos 7º e 8º classificados</t>
  </si>
  <si>
    <t>(1)</t>
  </si>
  <si>
    <t>(6)</t>
  </si>
  <si>
    <t>(5)</t>
  </si>
  <si>
    <t>(7)</t>
  </si>
  <si>
    <t>(4)</t>
  </si>
  <si>
    <t>(3)</t>
  </si>
  <si>
    <t>Fase:</t>
  </si>
  <si>
    <t>Género:</t>
  </si>
  <si>
    <t>ESCOLA</t>
  </si>
  <si>
    <t>MF1</t>
  </si>
  <si>
    <t>MF2</t>
  </si>
  <si>
    <t>MF3</t>
  </si>
  <si>
    <t>MF4</t>
  </si>
  <si>
    <t>MF5</t>
  </si>
  <si>
    <t>MF6</t>
  </si>
  <si>
    <t>MF7</t>
  </si>
  <si>
    <t>1/2 Final</t>
  </si>
  <si>
    <t>FINALÍSSIMA</t>
  </si>
  <si>
    <t>GÉNERO</t>
  </si>
  <si>
    <t>Iniciado</t>
  </si>
  <si>
    <t>Regional</t>
  </si>
  <si>
    <t>Campeonato CLDE</t>
  </si>
  <si>
    <t>Ténis de Mesa</t>
  </si>
  <si>
    <t>Campeonato Regional</t>
  </si>
  <si>
    <t>Campeonato Nacional</t>
  </si>
  <si>
    <t>CLDE</t>
  </si>
  <si>
    <t>Nacional</t>
  </si>
  <si>
    <t>Infantil A</t>
  </si>
  <si>
    <t>Infantil B</t>
  </si>
  <si>
    <t>Juvenil</t>
  </si>
  <si>
    <t>FASE</t>
  </si>
  <si>
    <t>DATA</t>
  </si>
  <si>
    <t>LOCAL</t>
  </si>
  <si>
    <t>TÉNIS DE MESA</t>
  </si>
  <si>
    <t>Local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</si>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</sst>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4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3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 applyBorder="1"/>
    <xf numFmtId="0" fontId="9" fillId="0" borderId="0" xfId="1" applyFont="1"/>
    <xf numFmtId="0" fontId="9" fillId="0" borderId="0" xfId="1" applyFont="1" applyAlignment="1">
      <alignment wrapText="1"/>
    </xf>
    <xf numFmtId="0" fontId="8" fillId="0" borderId="16" xfId="1" applyFont="1" applyBorder="1" applyAlignment="1">
      <alignment vertical="center" wrapText="1"/>
    </xf>
    <xf numFmtId="0" fontId="9" fillId="0" borderId="14" xfId="1" applyFont="1" applyBorder="1"/>
    <xf numFmtId="0" fontId="9" fillId="0" borderId="14" xfId="1" applyFont="1" applyBorder="1" applyAlignment="1">
      <alignment horizontal="center" wrapText="1"/>
    </xf>
    <xf numFmtId="0" fontId="9" fillId="0" borderId="0" xfId="1" quotePrefix="1" applyFont="1"/>
    <xf numFmtId="0" fontId="5" fillId="0" borderId="0" xfId="1" applyFont="1"/>
    <xf numFmtId="0" fontId="5" fillId="0" borderId="0" xfId="1" applyFont="1" applyAlignment="1">
      <alignment wrapText="1"/>
    </xf>
    <xf numFmtId="0" fontId="7" fillId="0" borderId="0" xfId="1" applyFont="1"/>
    <xf numFmtId="0" fontId="8" fillId="0" borderId="0" xfId="1" applyFont="1"/>
    <xf numFmtId="0" fontId="10" fillId="0" borderId="0" xfId="1" applyFont="1"/>
    <xf numFmtId="0" fontId="15" fillId="0" borderId="0" xfId="1" applyFont="1"/>
    <xf numFmtId="0" fontId="13" fillId="0" borderId="0" xfId="1" applyFont="1"/>
    <xf numFmtId="0" fontId="0" fillId="0" borderId="0" xfId="0" applyAlignment="1">
      <alignment horizontal="left"/>
    </xf>
    <xf numFmtId="0" fontId="9" fillId="0" borderId="14" xfId="1" applyFont="1" applyBorder="1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7" fillId="0" borderId="25" xfId="0" applyFont="1" applyBorder="1" applyAlignment="1">
      <alignment horizontal="right"/>
    </xf>
    <xf numFmtId="0" fontId="28" fillId="0" borderId="0" xfId="0" applyFont="1"/>
    <xf numFmtId="0" fontId="27" fillId="0" borderId="0" xfId="0" applyFont="1"/>
    <xf numFmtId="0" fontId="27" fillId="0" borderId="25" xfId="0" applyFont="1" applyBorder="1"/>
    <xf numFmtId="0" fontId="27" fillId="0" borderId="13" xfId="0" applyFont="1" applyBorder="1"/>
    <xf numFmtId="0" fontId="27" fillId="0" borderId="0" xfId="0" quotePrefix="1" applyFont="1"/>
    <xf numFmtId="0" fontId="27" fillId="0" borderId="12" xfId="0" quotePrefix="1" applyFont="1" applyBorder="1" applyAlignment="1">
      <alignment horizontal="center"/>
    </xf>
    <xf numFmtId="0" fontId="28" fillId="0" borderId="12" xfId="0" applyFont="1" applyBorder="1"/>
    <xf numFmtId="0" fontId="28" fillId="0" borderId="12" xfId="0" applyFont="1" applyBorder="1" applyAlignment="1">
      <alignment horizontal="center"/>
    </xf>
    <xf numFmtId="0" fontId="28" fillId="0" borderId="13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/>
    <xf numFmtId="0" fontId="27" fillId="0" borderId="0" xfId="0" applyFont="1" applyBorder="1"/>
    <xf numFmtId="0" fontId="27" fillId="0" borderId="0" xfId="0" applyFont="1" applyBorder="1" applyAlignment="1">
      <alignment vertical="top"/>
    </xf>
    <xf numFmtId="0" fontId="6" fillId="0" borderId="0" xfId="0" applyFont="1" applyBorder="1"/>
    <xf numFmtId="0" fontId="26" fillId="0" borderId="0" xfId="0" applyFont="1" applyBorder="1" applyAlignment="1">
      <alignment horizontal="right" vertical="top"/>
    </xf>
    <xf numFmtId="0" fontId="28" fillId="0" borderId="0" xfId="0" applyFont="1" applyBorder="1"/>
    <xf numFmtId="0" fontId="0" fillId="0" borderId="0" xfId="0" applyAlignment="1">
      <alignment horizontal="center" vertical="center"/>
    </xf>
    <xf numFmtId="0" fontId="30" fillId="3" borderId="6" xfId="0" applyFont="1" applyFill="1" applyBorder="1" applyAlignment="1">
      <alignment horizontal="center" vertical="top"/>
    </xf>
    <xf numFmtId="0" fontId="30" fillId="3" borderId="0" xfId="0" applyFont="1" applyFill="1" applyAlignment="1">
      <alignment horizontal="center" vertical="top"/>
    </xf>
    <xf numFmtId="0" fontId="32" fillId="0" borderId="12" xfId="0" quotePrefix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12" xfId="0" quotePrefix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0" fontId="30" fillId="0" borderId="12" xfId="0" quotePrefix="1" applyFont="1" applyBorder="1" applyAlignment="1">
      <alignment horizontal="center"/>
    </xf>
    <xf numFmtId="0" fontId="32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12" xfId="0" quotePrefix="1" applyFont="1" applyBorder="1" applyAlignment="1">
      <alignment horizontal="center"/>
    </xf>
    <xf numFmtId="0" fontId="30" fillId="3" borderId="24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2" fillId="0" borderId="10" xfId="0" quotePrefix="1" applyFont="1" applyBorder="1" applyAlignment="1">
      <alignment horizontal="center"/>
    </xf>
    <xf numFmtId="0" fontId="32" fillId="0" borderId="10" xfId="0" quotePrefix="1" applyFont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top"/>
    </xf>
    <xf numFmtId="0" fontId="30" fillId="0" borderId="0" xfId="0" quotePrefix="1" applyFont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center"/>
    </xf>
    <xf numFmtId="0" fontId="26" fillId="0" borderId="12" xfId="0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27" fillId="0" borderId="10" xfId="0" quotePrefix="1" applyFont="1" applyBorder="1"/>
    <xf numFmtId="0" fontId="27" fillId="0" borderId="0" xfId="0" quotePrefix="1" applyFont="1" applyBorder="1"/>
    <xf numFmtId="0" fontId="30" fillId="0" borderId="0" xfId="0" applyFont="1"/>
    <xf numFmtId="0" fontId="32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0" fillId="0" borderId="8" xfId="0" applyBorder="1" applyAlignment="1">
      <alignment horizontal="left" vertical="center" indent="1"/>
    </xf>
    <xf numFmtId="0" fontId="0" fillId="0" borderId="26" xfId="0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Fill="1" applyBorder="1" applyAlignment="1" applyProtection="1">
      <alignment horizontal="left" indent="1"/>
      <protection locked="0"/>
    </xf>
    <xf numFmtId="0" fontId="0" fillId="0" borderId="31" xfId="0" applyBorder="1" applyAlignment="1">
      <alignment horizontal="center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32" xfId="0" applyBorder="1" applyAlignment="1">
      <alignment horizontal="center"/>
    </xf>
    <xf numFmtId="0" fontId="0" fillId="0" borderId="5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33" xfId="0" applyFill="1" applyBorder="1" applyAlignment="1" applyProtection="1">
      <alignment horizontal="left" indent="1"/>
      <protection locked="0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3" fillId="0" borderId="0" xfId="0" applyFont="1" applyAlignment="1">
      <alignment horizontal="center"/>
    </xf>
    <xf numFmtId="0" fontId="0" fillId="0" borderId="0" xfId="0" applyNumberFormat="1"/>
    <xf numFmtId="22" fontId="0" fillId="0" borderId="0" xfId="0" applyNumberFormat="1"/>
    <xf numFmtId="0" fontId="33" fillId="0" borderId="0" xfId="0" applyFont="1"/>
    <xf numFmtId="0" fontId="29" fillId="0" borderId="0" xfId="0" applyFont="1"/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/>
      <protection locked="0"/>
    </xf>
    <xf numFmtId="0" fontId="4" fillId="8" borderId="41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22" fontId="12" fillId="9" borderId="41" xfId="0" applyNumberFormat="1" applyFont="1" applyFill="1" applyBorder="1" applyAlignment="1" applyProtection="1">
      <alignment horizontal="center" vertical="center"/>
      <protection locked="0"/>
    </xf>
    <xf numFmtId="0" fontId="36" fillId="3" borderId="41" xfId="0" applyFont="1" applyFill="1" applyBorder="1" applyAlignment="1" applyProtection="1">
      <alignment horizontal="center"/>
      <protection locked="0"/>
    </xf>
    <xf numFmtId="22" fontId="0" fillId="0" borderId="0" xfId="0" applyNumberFormat="1" applyFont="1"/>
    <xf numFmtId="0" fontId="18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37" fillId="4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37" fillId="4" borderId="1" xfId="0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/>
    </xf>
    <xf numFmtId="0" fontId="38" fillId="4" borderId="13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8" fillId="4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quotePrefix="1" applyFont="1" applyAlignment="1">
      <alignment horizontal="center" vertical="center"/>
    </xf>
    <xf numFmtId="0" fontId="0" fillId="0" borderId="10" xfId="0" applyFont="1" applyBorder="1"/>
    <xf numFmtId="0" fontId="0" fillId="0" borderId="12" xfId="0" applyFont="1" applyBorder="1" applyAlignment="1">
      <alignment horizontal="center"/>
    </xf>
    <xf numFmtId="0" fontId="37" fillId="4" borderId="22" xfId="0" applyFont="1" applyFill="1" applyBorder="1" applyAlignment="1">
      <alignment horizont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/>
    <xf numFmtId="0" fontId="0" fillId="0" borderId="10" xfId="0" quotePrefix="1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2" xfId="0" applyFont="1" applyBorder="1"/>
    <xf numFmtId="0" fontId="0" fillId="0" borderId="13" xfId="0" applyFont="1" applyBorder="1"/>
    <xf numFmtId="0" fontId="0" fillId="0" borderId="1" xfId="0" applyFont="1" applyBorder="1"/>
    <xf numFmtId="0" fontId="19" fillId="0" borderId="0" xfId="0" applyFont="1" applyAlignment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25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3" fillId="5" borderId="0" xfId="0" applyFont="1" applyFill="1" applyAlignment="1">
      <alignment horizontal="center"/>
    </xf>
    <xf numFmtId="0" fontId="0" fillId="0" borderId="19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9" fillId="0" borderId="0" xfId="1" applyFont="1" applyAlignment="1">
      <alignment horizontal="center"/>
    </xf>
    <xf numFmtId="0" fontId="9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5" xfId="1" applyFont="1" applyBorder="1" applyAlignment="1">
      <alignment horizontal="center" wrapText="1"/>
    </xf>
    <xf numFmtId="0" fontId="9" fillId="0" borderId="16" xfId="1" applyFont="1" applyBorder="1" applyAlignment="1">
      <alignment horizontal="center" wrapText="1"/>
    </xf>
    <xf numFmtId="0" fontId="9" fillId="0" borderId="17" xfId="1" applyFont="1" applyBorder="1" applyAlignment="1">
      <alignment horizont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17" xfId="1" applyNumberFormat="1" applyFont="1" applyBorder="1" applyAlignment="1">
      <alignment horizontal="center" vertical="center"/>
    </xf>
    <xf numFmtId="20" fontId="8" fillId="0" borderId="15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14" xfId="1" applyFont="1" applyBorder="1" applyAlignment="1">
      <alignment horizontal="left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49" fontId="8" fillId="0" borderId="15" xfId="1" applyNumberFormat="1" applyFont="1" applyBorder="1" applyAlignment="1">
      <alignment horizontal="center" vertical="center" shrinkToFit="1"/>
    </xf>
    <xf numFmtId="49" fontId="8" fillId="0" borderId="16" xfId="1" applyNumberFormat="1" applyFont="1" applyBorder="1" applyAlignment="1">
      <alignment horizontal="center" vertical="center" shrinkToFit="1"/>
    </xf>
    <xf numFmtId="49" fontId="8" fillId="0" borderId="17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1143000</xdr:colOff>
      <xdr:row>6</xdr:row>
      <xdr:rowOff>1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88DD8BCB-52AA-48B3-8B48-A928F718FC69}"/>
            </a:ext>
          </a:extLst>
        </xdr:cNvPr>
        <xdr:cNvGrpSpPr/>
      </xdr:nvGrpSpPr>
      <xdr:grpSpPr>
        <a:xfrm>
          <a:off x="0" y="1"/>
          <a:ext cx="5937250" cy="1746250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446C568C-CC22-42A3-ADE6-99B0437A6529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48569E4D-5CD0-4E4E-AFCA-368350BBFE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86C58311-03E3-4A8B-9F87-11646CF0A5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8AC665CD-86EA-4786-948F-981A625115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283E6639-998C-4A97-9B39-5B5E681A0D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183465</xdr:colOff>
      <xdr:row>29</xdr:row>
      <xdr:rowOff>108857</xdr:rowOff>
    </xdr:from>
    <xdr:ext cx="356235" cy="93726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4F1099B0-0FBC-4093-8BCE-06B86791DE1E}"/>
            </a:ext>
          </a:extLst>
        </xdr:cNvPr>
        <xdr:cNvSpPr txBox="1">
          <a:spLocks noChangeArrowheads="1"/>
        </xdr:cNvSpPr>
      </xdr:nvSpPr>
      <xdr:spPr bwMode="auto">
        <a:xfrm>
          <a:off x="3585251" y="6585857"/>
          <a:ext cx="35623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ct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152132</xdr:colOff>
      <xdr:row>35</xdr:row>
      <xdr:rowOff>50064</xdr:rowOff>
    </xdr:from>
    <xdr:ext cx="356235" cy="97663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1F6DEE04-D3DD-4A85-AD1A-3394A6CF090B}"/>
            </a:ext>
          </a:extLst>
        </xdr:cNvPr>
        <xdr:cNvSpPr txBox="1">
          <a:spLocks noChangeArrowheads="1"/>
        </xdr:cNvSpPr>
      </xdr:nvSpPr>
      <xdr:spPr bwMode="auto">
        <a:xfrm>
          <a:off x="1853025" y="7670064"/>
          <a:ext cx="356235" cy="97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153173</xdr:colOff>
      <xdr:row>40</xdr:row>
      <xdr:rowOff>119876</xdr:rowOff>
    </xdr:from>
    <xdr:ext cx="254300" cy="829866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12B60929-78F8-4D8C-806B-A59AC0ED4A03}"/>
            </a:ext>
          </a:extLst>
        </xdr:cNvPr>
        <xdr:cNvSpPr txBox="1">
          <a:spLocks noChangeArrowheads="1"/>
        </xdr:cNvSpPr>
      </xdr:nvSpPr>
      <xdr:spPr bwMode="auto">
        <a:xfrm>
          <a:off x="153173" y="8692376"/>
          <a:ext cx="25430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squar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- 2º CLASSIFICADO</a:t>
          </a:r>
        </a:p>
      </xdr:txBody>
    </xdr:sp>
    <xdr:clientData/>
  </xdr:oneCellAnchor>
  <xdr:twoCellAnchor editAs="oneCell">
    <xdr:from>
      <xdr:col>25</xdr:col>
      <xdr:colOff>343081</xdr:colOff>
      <xdr:row>0</xdr:row>
      <xdr:rowOff>157666</xdr:rowOff>
    </xdr:from>
    <xdr:to>
      <xdr:col>25</xdr:col>
      <xdr:colOff>1489156</xdr:colOff>
      <xdr:row>2</xdr:row>
      <xdr:rowOff>598713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C1F9700-DB6C-4F5D-BDDB-19F3D1538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0295" y="157666"/>
          <a:ext cx="1146075" cy="12030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149679</xdr:colOff>
      <xdr:row>0</xdr:row>
      <xdr:rowOff>149679</xdr:rowOff>
    </xdr:from>
    <xdr:to>
      <xdr:col>10</xdr:col>
      <xdr:colOff>1147469</xdr:colOff>
      <xdr:row>2</xdr:row>
      <xdr:rowOff>654646</xdr:rowOff>
    </xdr:to>
    <xdr:pic>
      <xdr:nvPicPr>
        <xdr:cNvPr id="9" name="Picture 8" descr="Direção-Geral da Educação">
          <a:extLst>
            <a:ext uri="{FF2B5EF4-FFF2-40B4-BE49-F238E27FC236}">
              <a16:creationId xmlns:a16="http://schemas.microsoft.com/office/drawing/2014/main" id="{1241F629-442A-409E-AC48-AA2E46EF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149679"/>
          <a:ext cx="9502254" cy="126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1411342</xdr:colOff>
      <xdr:row>0</xdr:row>
      <xdr:rowOff>81642</xdr:rowOff>
    </xdr:from>
    <xdr:to>
      <xdr:col>19</xdr:col>
      <xdr:colOff>318798</xdr:colOff>
      <xdr:row>2</xdr:row>
      <xdr:rowOff>598713</xdr:rowOff>
    </xdr:to>
    <xdr:pic>
      <xdr:nvPicPr>
        <xdr:cNvPr id="10" name="Imagem 9" descr="Direção-Geral dos Estabelecimentos Escolares - ePortugal.gov.pt">
          <a:extLst>
            <a:ext uri="{FF2B5EF4-FFF2-40B4-BE49-F238E27FC236}">
              <a16:creationId xmlns:a16="http://schemas.microsoft.com/office/drawing/2014/main" id="{D72CE924-E00E-4B5B-A57F-8EDD4EC65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16699" y="81642"/>
          <a:ext cx="2717456" cy="12790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596278</xdr:colOff>
      <xdr:row>0</xdr:row>
      <xdr:rowOff>54428</xdr:rowOff>
    </xdr:from>
    <xdr:to>
      <xdr:col>23</xdr:col>
      <xdr:colOff>65600</xdr:colOff>
      <xdr:row>2</xdr:row>
      <xdr:rowOff>615043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F6F1116-8BF6-44E7-8CF0-5175B9F79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98921" y="54428"/>
          <a:ext cx="1156608" cy="1322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136701</xdr:colOff>
      <xdr:row>0</xdr:row>
      <xdr:rowOff>85725</xdr:rowOff>
    </xdr:from>
    <xdr:to>
      <xdr:col>5</xdr:col>
      <xdr:colOff>1276350</xdr:colOff>
      <xdr:row>4</xdr:row>
      <xdr:rowOff>0</xdr:rowOff>
    </xdr:to>
    <xdr:pic>
      <xdr:nvPicPr>
        <xdr:cNvPr id="3079" name="Picture 2" descr="logode1-256">
          <a:extLst>
            <a:ext uri="{FF2B5EF4-FFF2-40B4-BE49-F238E27FC236}">
              <a16:creationId xmlns:a16="http://schemas.microsoft.com/office/drawing/2014/main" id="{00000000-0008-0000-08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13451" y="85725"/>
          <a:ext cx="113964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3</xdr:row>
      <xdr:rowOff>179259</xdr:rowOff>
    </xdr:to>
    <xdr:pic>
      <xdr:nvPicPr>
        <xdr:cNvPr id="3080" name="Picture 2" descr="Digital_PT_MEC_4C_H_FC">
          <a:extLst>
            <a:ext uri="{FF2B5EF4-FFF2-40B4-BE49-F238E27FC236}">
              <a16:creationId xmlns:a16="http://schemas.microsoft.com/office/drawing/2014/main" id="{00000000-0008-0000-08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2686050" cy="75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332795</xdr:colOff>
      <xdr:row>0</xdr:row>
      <xdr:rowOff>118718</xdr:rowOff>
    </xdr:from>
    <xdr:ext cx="1400756" cy="576669"/>
    <xdr:pic>
      <xdr:nvPicPr>
        <xdr:cNvPr id="6" name="Imagem 5" descr="Direção-Geral dos Estabelecimentos Escolares - ePortugal.gov.pt">
          <a:extLst>
            <a:ext uri="{FF2B5EF4-FFF2-40B4-BE49-F238E27FC236}">
              <a16:creationId xmlns:a16="http://schemas.microsoft.com/office/drawing/2014/main" id="{D52E9D38-7F1E-4F8D-BB67-BC4845A0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670" y="118718"/>
          <a:ext cx="1400756" cy="57666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5</xdr:col>
      <xdr:colOff>352425</xdr:colOff>
      <xdr:row>7</xdr:row>
      <xdr:rowOff>171450</xdr:rowOff>
    </xdr:from>
    <xdr:to>
      <xdr:col>5</xdr:col>
      <xdr:colOff>1079272</xdr:colOff>
      <xdr:row>11</xdr:row>
      <xdr:rowOff>134329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026CBE4-FDF4-431D-9230-E601BEF0D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714500"/>
          <a:ext cx="726847" cy="762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6:M37"/>
  <sheetViews>
    <sheetView view="pageBreakPreview" zoomScale="60" zoomScaleNormal="100" workbookViewId="0">
      <selection activeCell="D12" activeCellId="1" sqref="D10 D12"/>
    </sheetView>
  </sheetViews>
  <sheetFormatPr defaultRowHeight="15" x14ac:dyDescent="0.25"/>
  <cols>
    <col min="1" max="1" width="12.28515625" bestFit="1" customWidth="1"/>
    <col min="2" max="2" width="32" customWidth="1"/>
    <col min="3" max="3" width="27.7109375" customWidth="1"/>
    <col min="4" max="4" width="18" customWidth="1"/>
    <col min="5" max="5" width="9.140625" customWidth="1"/>
    <col min="11" max="13" width="0" hidden="1" customWidth="1"/>
  </cols>
  <sheetData>
    <row r="6" spans="1:13" ht="62.25" customHeight="1" x14ac:dyDescent="0.25"/>
    <row r="7" spans="1:13" ht="26.25" x14ac:dyDescent="0.4">
      <c r="A7" s="153" t="s">
        <v>75</v>
      </c>
      <c r="B7" s="153"/>
      <c r="C7" s="153"/>
      <c r="D7" s="153"/>
    </row>
    <row r="8" spans="1:13" ht="21" x14ac:dyDescent="0.35">
      <c r="A8" s="154" t="s">
        <v>73</v>
      </c>
      <c r="B8" s="154"/>
      <c r="C8" s="154"/>
      <c r="D8" s="154"/>
      <c r="K8" t="s">
        <v>72</v>
      </c>
    </row>
    <row r="9" spans="1:13" x14ac:dyDescent="0.25">
      <c r="K9" t="s">
        <v>74</v>
      </c>
    </row>
    <row r="10" spans="1:13" ht="15.75" x14ac:dyDescent="0.25">
      <c r="A10" s="2" t="s">
        <v>17</v>
      </c>
      <c r="B10" s="125" t="s">
        <v>71</v>
      </c>
      <c r="C10" s="152" t="s">
        <v>85</v>
      </c>
      <c r="D10" s="125"/>
      <c r="K10" t="s">
        <v>75</v>
      </c>
    </row>
    <row r="11" spans="1:13" x14ac:dyDescent="0.25">
      <c r="C11" s="152"/>
    </row>
    <row r="12" spans="1:13" ht="15.75" x14ac:dyDescent="0.25">
      <c r="A12" s="2" t="s">
        <v>18</v>
      </c>
      <c r="B12" s="125" t="s">
        <v>70</v>
      </c>
      <c r="C12" s="152" t="s">
        <v>86</v>
      </c>
      <c r="D12" s="125"/>
    </row>
    <row r="13" spans="1:13" x14ac:dyDescent="0.25">
      <c r="K13" t="s">
        <v>76</v>
      </c>
      <c r="L13" t="s">
        <v>78</v>
      </c>
      <c r="M13" s="108" t="s">
        <v>2</v>
      </c>
    </row>
    <row r="14" spans="1:13" ht="15.75" x14ac:dyDescent="0.25">
      <c r="A14" s="2" t="s">
        <v>16</v>
      </c>
      <c r="B14" s="125" t="s">
        <v>2</v>
      </c>
      <c r="K14" t="s">
        <v>71</v>
      </c>
      <c r="L14" t="s">
        <v>79</v>
      </c>
      <c r="M14" t="s">
        <v>3</v>
      </c>
    </row>
    <row r="15" spans="1:13" ht="15.75" x14ac:dyDescent="0.25">
      <c r="A15" s="2"/>
      <c r="B15" s="3"/>
      <c r="K15" t="s">
        <v>77</v>
      </c>
      <c r="L15" t="s">
        <v>70</v>
      </c>
    </row>
    <row r="16" spans="1:13" ht="15.75" thickBot="1" x14ac:dyDescent="0.3">
      <c r="L16" t="s">
        <v>80</v>
      </c>
    </row>
    <row r="17" spans="1:4" ht="19.5" thickBot="1" x14ac:dyDescent="0.35">
      <c r="A17" s="85"/>
      <c r="B17" s="86" t="s">
        <v>0</v>
      </c>
      <c r="C17" s="87" t="s">
        <v>10</v>
      </c>
      <c r="D17" s="88" t="s">
        <v>76</v>
      </c>
    </row>
    <row r="18" spans="1:4" ht="15.75" thickTop="1" x14ac:dyDescent="0.25">
      <c r="A18" s="89">
        <v>1</v>
      </c>
      <c r="B18" s="31"/>
      <c r="C18" s="32"/>
      <c r="D18" s="90"/>
    </row>
    <row r="19" spans="1:4" x14ac:dyDescent="0.25">
      <c r="A19" s="91">
        <v>2</v>
      </c>
      <c r="B19" s="33"/>
      <c r="C19" s="34"/>
      <c r="D19" s="92"/>
    </row>
    <row r="20" spans="1:4" x14ac:dyDescent="0.25">
      <c r="A20" s="91">
        <v>3</v>
      </c>
      <c r="B20" s="33"/>
      <c r="C20" s="34"/>
      <c r="D20" s="92"/>
    </row>
    <row r="21" spans="1:4" x14ac:dyDescent="0.25">
      <c r="A21" s="91">
        <v>4</v>
      </c>
      <c r="B21" s="31"/>
      <c r="C21" s="34"/>
      <c r="D21" s="92"/>
    </row>
    <row r="22" spans="1:4" x14ac:dyDescent="0.25">
      <c r="A22" s="91">
        <v>5</v>
      </c>
      <c r="B22" s="33"/>
      <c r="C22" s="34"/>
      <c r="D22" s="92"/>
    </row>
    <row r="23" spans="1:4" x14ac:dyDescent="0.25">
      <c r="A23" s="91">
        <v>6</v>
      </c>
      <c r="B23" s="33"/>
      <c r="C23" s="34"/>
      <c r="D23" s="90"/>
    </row>
    <row r="24" spans="1:4" x14ac:dyDescent="0.25">
      <c r="A24" s="91">
        <v>7</v>
      </c>
      <c r="B24" s="33"/>
      <c r="C24" s="34"/>
      <c r="D24" s="92"/>
    </row>
    <row r="25" spans="1:4" x14ac:dyDescent="0.25">
      <c r="A25" s="91">
        <v>8</v>
      </c>
      <c r="B25" s="33"/>
      <c r="C25" s="34"/>
      <c r="D25" s="92"/>
    </row>
    <row r="26" spans="1:4" x14ac:dyDescent="0.25">
      <c r="A26" s="91">
        <v>9</v>
      </c>
      <c r="B26" s="33"/>
      <c r="C26" s="34"/>
      <c r="D26" s="92"/>
    </row>
    <row r="27" spans="1:4" x14ac:dyDescent="0.25">
      <c r="A27" s="91">
        <v>10</v>
      </c>
      <c r="B27" s="33"/>
      <c r="C27" s="34"/>
      <c r="D27" s="92"/>
    </row>
    <row r="28" spans="1:4" x14ac:dyDescent="0.25">
      <c r="A28" s="91">
        <v>11</v>
      </c>
      <c r="B28" s="33"/>
      <c r="C28" s="34"/>
      <c r="D28" s="90"/>
    </row>
    <row r="29" spans="1:4" x14ac:dyDescent="0.25">
      <c r="A29" s="91">
        <v>12</v>
      </c>
      <c r="B29" s="33"/>
      <c r="C29" s="34"/>
      <c r="D29" s="92"/>
    </row>
    <row r="30" spans="1:4" x14ac:dyDescent="0.25">
      <c r="A30" s="91">
        <v>13</v>
      </c>
      <c r="B30" s="33"/>
      <c r="C30" s="34"/>
      <c r="D30" s="92"/>
    </row>
    <row r="31" spans="1:4" x14ac:dyDescent="0.25">
      <c r="A31" s="91">
        <v>14</v>
      </c>
      <c r="B31" s="33"/>
      <c r="C31" s="34"/>
      <c r="D31" s="92"/>
    </row>
    <row r="32" spans="1:4" x14ac:dyDescent="0.25">
      <c r="A32" s="91">
        <v>15</v>
      </c>
      <c r="B32" s="33"/>
      <c r="C32" s="34"/>
      <c r="D32" s="92"/>
    </row>
    <row r="33" spans="1:4" ht="15.75" thickBot="1" x14ac:dyDescent="0.3">
      <c r="A33" s="93">
        <v>16</v>
      </c>
      <c r="B33" s="94"/>
      <c r="C33" s="95"/>
      <c r="D33" s="96"/>
    </row>
    <row r="37" spans="1:4" x14ac:dyDescent="0.25">
      <c r="C37" s="109">
        <f ca="1">NOW()</f>
        <v>44670.469461805558</v>
      </c>
    </row>
  </sheetData>
  <sheetProtection algorithmName="SHA-512" hashValue="5EngJ0gjqo21F3rt5KNWYGso/OKubbskzOnM7aCHQ299KfSTB9ys+Cj5xGlFSWAABVimT/TSw+a2C4D3dQ5Teg==" saltValue="H3zBDDI6zmmXz3v12wkMBQ==" spinCount="100000" sheet="1" objects="1" scenarios="1"/>
  <mergeCells count="2">
    <mergeCell ref="A7:D7"/>
    <mergeCell ref="A8:D8"/>
  </mergeCells>
  <phoneticPr fontId="3" type="noConversion"/>
  <dataValidations count="5">
    <dataValidation type="list" allowBlank="1" showInputMessage="1" showErrorMessage="1" sqref="B15" xr:uid="{00000000-0002-0000-0000-000002000000}">
      <formula1>sexo</formula1>
    </dataValidation>
    <dataValidation type="list" allowBlank="1" showInputMessage="1" showErrorMessage="1" sqref="A7:D7" xr:uid="{8B5DD103-458A-4CC3-B3DA-B2B54C37DE47}">
      <formula1>$K$8:$K$10</formula1>
    </dataValidation>
    <dataValidation type="list" allowBlank="1" showInputMessage="1" showErrorMessage="1" sqref="B10" xr:uid="{467D7394-E328-4717-9778-7D43B66FA8C9}">
      <formula1>$K$13:$K$15</formula1>
    </dataValidation>
    <dataValidation type="list" allowBlank="1" showInputMessage="1" showErrorMessage="1" sqref="B12" xr:uid="{B19ADCCF-DFCF-4488-85C1-DE6629E7C10D}">
      <formula1>$L$13:$L$16</formula1>
    </dataValidation>
    <dataValidation type="list" allowBlank="1" showInputMessage="1" showErrorMessage="1" sqref="B14" xr:uid="{F4362986-B69A-47FF-9147-4ED18F1A2C94}">
      <formula1>$M$13:$M$14</formula1>
    </dataValidation>
  </dataValidations>
  <pageMargins left="0.78740157480314965" right="0.59055118110236227" top="0.78740157480314965" bottom="0.55000000000000004" header="0" footer="0"/>
  <pageSetup paperSize="9" scale="97" orientation="portrait" horizontalDpi="4294967295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817E1-2BF8-4EC2-B560-BE0ACD2C0914}">
  <dimension ref="A1:AS28"/>
  <sheetViews>
    <sheetView view="pageBreakPreview" topLeftCell="A10" zoomScale="60" zoomScaleNormal="70" workbookViewId="0">
      <selection activeCell="A16" sqref="A16:AP16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32</v>
      </c>
      <c r="B6" s="187"/>
      <c r="C6" s="187"/>
      <c r="D6" s="187"/>
      <c r="E6" s="187"/>
      <c r="F6" s="187"/>
      <c r="G6" s="188"/>
      <c r="H6" s="189" t="s">
        <v>66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16'!E23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16'!E24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16'!E41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16'!E42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33</v>
      </c>
      <c r="B20" s="187"/>
      <c r="C20" s="187"/>
      <c r="D20" s="187"/>
      <c r="E20" s="187"/>
      <c r="F20" s="187"/>
      <c r="G20" s="188"/>
      <c r="H20" s="189" t="s">
        <v>41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16'!A7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16'!A8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16'!A9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16'!A10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83"/>
      <c r="G26" s="83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83"/>
      <c r="Z26" s="83"/>
      <c r="AA26" s="83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</sheetData>
  <sheetProtection algorithmName="SHA-512" hashValue="yQm7CknN5E5BSXkIEc2mC6ipGlWIN412rHLLsPNWSWDmy+teUrlqQJIc7MU5+lUHJXZKE33vFxhh7MuLPvv+Tw==" saltValue="3SpDiqSYe4ehj5NEtSp06A==" spinCount="100000" sheet="1" objects="1" scenarios="1"/>
  <mergeCells count="94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20:G20"/>
    <mergeCell ref="H20:N20"/>
    <mergeCell ref="O20:W20"/>
    <mergeCell ref="Y20:AB20"/>
    <mergeCell ref="AC20:AI20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N24:AP24"/>
    <mergeCell ref="A26:E26"/>
    <mergeCell ref="Q26:W26"/>
    <mergeCell ref="AI26:AK26"/>
    <mergeCell ref="AL26:AM26"/>
    <mergeCell ref="AO26:AP2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F155-39AE-45E2-8F84-7A0CA2F03C14}">
  <dimension ref="A1:AS14"/>
  <sheetViews>
    <sheetView zoomScale="70" zoomScaleNormal="70" workbookViewId="0">
      <selection activeCell="AS10" sqref="AS10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34</v>
      </c>
      <c r="B6" s="187"/>
      <c r="C6" s="187"/>
      <c r="D6" s="187"/>
      <c r="E6" s="187"/>
      <c r="F6" s="187"/>
      <c r="G6" s="188"/>
      <c r="H6" s="189" t="s">
        <v>67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16'!C32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16'!C33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16'!C43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16'!C44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</sheetData>
  <sheetProtection algorithmName="SHA-512" hashValue="AM+lfnl6RQMPiQHszXzKIqPdTE8ZE8qY13RNkGlYpM4FGYcnohxm4C3ZFEYwhfVYWO7GgEDeM5PC/C2kbRZS6A==" saltValue="qu3fEoBJtPOLenfC94tx/A==" spinCount="100000" sheet="1" objects="1" scenarios="1"/>
  <mergeCells count="47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5C20-2EA0-42FA-9F96-41626B849D91}">
  <dimension ref="A1:AS14"/>
  <sheetViews>
    <sheetView zoomScale="70" zoomScaleNormal="70" workbookViewId="0">
      <selection activeCell="A2" sqref="A2:AP2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35</v>
      </c>
      <c r="B6" s="187"/>
      <c r="C6" s="187"/>
      <c r="D6" s="187"/>
      <c r="E6" s="187"/>
      <c r="F6" s="187"/>
      <c r="G6" s="188"/>
      <c r="H6" s="189" t="s">
        <v>40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16'!Z27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16'!Z28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16'!A38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16'!A39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</sheetData>
  <sheetProtection algorithmName="SHA-512" hashValue="MtuKPY0C0F6n9bAPh7AYdoHxkIoFpFG7syy9FOqJ9ag8MDihWJl7GGe9BpES5uD8Z9fvWbhI+YUxREVjw4CdUw==" saltValue="tnr2Sm4OxgyIiGxy7LaZ+Q==" spinCount="100000" sheet="1" objects="1" scenarios="1"/>
  <mergeCells count="47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CF0A-C498-47FB-BD6A-86CBE808DC77}">
  <dimension ref="A1:AS14"/>
  <sheetViews>
    <sheetView zoomScale="70" zoomScaleNormal="70" workbookViewId="0">
      <selection activeCell="A2" sqref="A2:AP2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36</v>
      </c>
      <c r="B6" s="187"/>
      <c r="C6" s="187"/>
      <c r="D6" s="187"/>
      <c r="E6" s="187"/>
      <c r="F6" s="187"/>
      <c r="G6" s="188"/>
      <c r="H6" s="202" t="s">
        <v>68</v>
      </c>
      <c r="I6" s="203"/>
      <c r="J6" s="203"/>
      <c r="K6" s="203"/>
      <c r="L6" s="203"/>
      <c r="M6" s="203"/>
      <c r="N6" s="204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16'!Z7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16'!Z8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16'!Z9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16'!Z10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</sheetData>
  <sheetProtection algorithmName="SHA-512" hashValue="6Eh/c5BcqW1hXkiX+Xpdk7I7Dm1BXyC5EGlqZGlBM6iNf6uV1WOw7RLotd3RTTLxkLJlicP8SH+gLebTvO03/w==" saltValue="ahaYwUhjTVhV3m791SASTQ==" spinCount="100000" sheet="1" objects="1" scenarios="1"/>
  <mergeCells count="47"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12:E12"/>
    <mergeCell ref="Q12:W12"/>
    <mergeCell ref="AI12:AK12"/>
    <mergeCell ref="AL12:AM12"/>
    <mergeCell ref="AO12:AP1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/>
  <dimension ref="D2:F13"/>
  <sheetViews>
    <sheetView workbookViewId="0">
      <selection activeCell="D30" sqref="D30"/>
    </sheetView>
  </sheetViews>
  <sheetFormatPr defaultRowHeight="15" x14ac:dyDescent="0.25"/>
  <cols>
    <col min="4" max="4" width="13" customWidth="1"/>
    <col min="6" max="6" width="13.42578125" customWidth="1"/>
  </cols>
  <sheetData>
    <row r="2" spans="4:6" x14ac:dyDescent="0.25">
      <c r="D2" t="s">
        <v>4</v>
      </c>
      <c r="F2" t="s">
        <v>1</v>
      </c>
    </row>
    <row r="3" spans="4:6" x14ac:dyDescent="0.25">
      <c r="D3" s="1" t="s">
        <v>5</v>
      </c>
      <c r="F3" s="1" t="s">
        <v>2</v>
      </c>
    </row>
    <row r="4" spans="4:6" x14ac:dyDescent="0.25">
      <c r="D4" s="1" t="s">
        <v>6</v>
      </c>
      <c r="F4" s="1" t="s">
        <v>3</v>
      </c>
    </row>
    <row r="5" spans="4:6" x14ac:dyDescent="0.25">
      <c r="D5" s="1" t="s">
        <v>7</v>
      </c>
    </row>
    <row r="6" spans="4:6" x14ac:dyDescent="0.25">
      <c r="D6" s="1" t="s">
        <v>8</v>
      </c>
    </row>
    <row r="10" spans="4:6" x14ac:dyDescent="0.25">
      <c r="D10" t="s">
        <v>11</v>
      </c>
    </row>
    <row r="11" spans="4:6" x14ac:dyDescent="0.25">
      <c r="D11" s="1" t="s">
        <v>12</v>
      </c>
    </row>
    <row r="12" spans="4:6" x14ac:dyDescent="0.25">
      <c r="D12" s="1" t="s">
        <v>13</v>
      </c>
    </row>
    <row r="13" spans="4:6" x14ac:dyDescent="0.25">
      <c r="D13" s="1" t="s">
        <v>14</v>
      </c>
    </row>
  </sheetData>
  <phoneticPr fontId="0" type="noConversion"/>
  <dataValidations count="1">
    <dataValidation type="list" allowBlank="1" showInputMessage="1" showErrorMessage="1" sqref="D3:D6" xr:uid="{00000000-0002-0000-0900-000000000000}">
      <formula1>$D$3:$D$6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4529-1D40-4B28-A790-4B9B24106D66}">
  <sheetPr>
    <pageSetUpPr fitToPage="1"/>
  </sheetPr>
  <dimension ref="A1:Z49"/>
  <sheetViews>
    <sheetView tabSelected="1" view="pageBreakPreview" topLeftCell="D1" zoomScale="70" zoomScaleNormal="60" zoomScaleSheetLayoutView="70" workbookViewId="0">
      <selection activeCell="R8" sqref="R8"/>
    </sheetView>
  </sheetViews>
  <sheetFormatPr defaultRowHeight="15" x14ac:dyDescent="0.25"/>
  <cols>
    <col min="1" max="1" width="22.42578125" customWidth="1"/>
    <col min="2" max="2" width="3" customWidth="1"/>
    <col min="3" max="3" width="22.42578125" customWidth="1"/>
    <col min="4" max="4" width="3" customWidth="1"/>
    <col min="5" max="5" width="22.42578125" customWidth="1"/>
    <col min="6" max="6" width="3" customWidth="1"/>
    <col min="7" max="7" width="22.42578125" customWidth="1"/>
    <col min="8" max="8" width="3" customWidth="1"/>
    <col min="9" max="9" width="22.42578125" customWidth="1"/>
    <col min="10" max="10" width="3" customWidth="1"/>
    <col min="11" max="11" width="25.5703125" bestFit="1" customWidth="1"/>
    <col min="12" max="12" width="3" customWidth="1"/>
    <col min="13" max="13" width="22.42578125" customWidth="1"/>
    <col min="14" max="14" width="3" customWidth="1"/>
    <col min="15" max="16" width="1.5703125" customWidth="1"/>
    <col min="17" max="17" width="3" customWidth="1"/>
    <col min="18" max="18" width="22.42578125" customWidth="1"/>
    <col min="19" max="19" width="2.85546875" customWidth="1"/>
    <col min="20" max="20" width="22.42578125" customWidth="1"/>
    <col min="21" max="21" width="2.85546875" customWidth="1"/>
    <col min="22" max="22" width="22.42578125" customWidth="1"/>
    <col min="23" max="23" width="2.85546875" customWidth="1"/>
    <col min="24" max="24" width="22.42578125" customWidth="1"/>
    <col min="25" max="25" width="2.85546875" customWidth="1"/>
    <col min="26" max="26" width="22.42578125" customWidth="1"/>
  </cols>
  <sheetData>
    <row r="1" spans="1:26" ht="30" customHeight="1" x14ac:dyDescent="0.25">
      <c r="A1" s="30"/>
      <c r="B1" s="55"/>
      <c r="C1" s="30"/>
      <c r="D1" s="30"/>
      <c r="E1" s="30"/>
      <c r="F1" s="55"/>
      <c r="G1" s="30"/>
      <c r="H1" s="55"/>
      <c r="I1" s="30"/>
      <c r="J1" s="55"/>
      <c r="K1" s="110"/>
      <c r="L1" s="55"/>
      <c r="N1" s="55"/>
      <c r="O1" s="30"/>
      <c r="P1" s="55"/>
      <c r="Q1" s="30"/>
      <c r="R1" s="55"/>
    </row>
    <row r="2" spans="1:26" ht="30" customHeight="1" x14ac:dyDescent="0.25">
      <c r="A2" s="30"/>
      <c r="B2" s="55"/>
      <c r="C2" s="30"/>
      <c r="D2" s="30"/>
      <c r="E2" s="30"/>
      <c r="F2" s="55"/>
      <c r="G2" s="30"/>
      <c r="H2" s="55"/>
      <c r="I2" s="30"/>
      <c r="J2" s="55"/>
      <c r="K2" s="110"/>
      <c r="L2" s="55"/>
      <c r="N2" s="55"/>
      <c r="O2" s="30"/>
      <c r="P2" s="55"/>
      <c r="Q2" s="30"/>
      <c r="R2" s="55"/>
    </row>
    <row r="3" spans="1:26" ht="54.75" customHeight="1" x14ac:dyDescent="0.4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26" ht="30" customHeight="1" thickBot="1" x14ac:dyDescent="0.3">
      <c r="A4" s="30"/>
      <c r="B4" s="55"/>
      <c r="C4" s="30"/>
      <c r="D4" s="30"/>
      <c r="E4" s="112" t="s">
        <v>81</v>
      </c>
      <c r="F4" s="113"/>
      <c r="G4" s="112" t="s">
        <v>15</v>
      </c>
      <c r="H4" s="113"/>
      <c r="I4" s="112" t="s">
        <v>69</v>
      </c>
      <c r="J4" s="114"/>
      <c r="K4" s="112" t="s">
        <v>82</v>
      </c>
      <c r="L4" s="114"/>
      <c r="M4" s="112" t="s">
        <v>83</v>
      </c>
      <c r="N4" s="114"/>
      <c r="P4" s="115"/>
      <c r="Q4" s="30"/>
      <c r="R4" s="55"/>
      <c r="S4" s="116"/>
    </row>
    <row r="5" spans="1:26" ht="30" customHeight="1" thickBot="1" x14ac:dyDescent="0.3">
      <c r="A5" s="80"/>
      <c r="B5" s="55"/>
      <c r="C5" s="30"/>
      <c r="D5" s="30"/>
      <c r="E5" s="117" t="s">
        <v>14</v>
      </c>
      <c r="F5" s="55"/>
      <c r="G5" s="118" t="s">
        <v>5</v>
      </c>
      <c r="H5" s="55"/>
      <c r="I5" s="119" t="s">
        <v>2</v>
      </c>
      <c r="J5" s="55"/>
      <c r="K5" s="121"/>
      <c r="L5" s="120"/>
      <c r="M5" s="122"/>
      <c r="N5" s="55"/>
      <c r="P5" s="115"/>
      <c r="Q5" s="30"/>
      <c r="R5" s="55"/>
    </row>
    <row r="6" spans="1:26" s="19" customFormat="1" ht="15" customHeight="1" x14ac:dyDescent="0.25">
      <c r="A6" s="80" t="s">
        <v>46</v>
      </c>
      <c r="B6" s="27"/>
      <c r="C6" s="23"/>
      <c r="E6" s="129"/>
      <c r="M6" s="49"/>
      <c r="N6" s="49"/>
      <c r="O6" s="49"/>
      <c r="P6" s="49"/>
      <c r="Q6" s="49"/>
      <c r="R6" s="49"/>
      <c r="S6" s="49"/>
      <c r="X6" s="23"/>
      <c r="Y6" s="27"/>
      <c r="Z6" s="19" t="s">
        <v>44</v>
      </c>
    </row>
    <row r="7" spans="1:26" s="19" customFormat="1" ht="15" customHeight="1" x14ac:dyDescent="0.25">
      <c r="A7" s="130" t="str">
        <f>IF(ISBLANK(H19),"",IF(H19&gt;H26,G26,G19))</f>
        <v/>
      </c>
      <c r="B7" s="131"/>
      <c r="C7" s="23"/>
      <c r="D7" s="129"/>
      <c r="E7" s="129"/>
      <c r="F7" s="129"/>
      <c r="N7" s="129"/>
      <c r="W7" s="129"/>
      <c r="X7" s="23"/>
      <c r="Y7" s="131"/>
      <c r="Z7" s="130" t="str">
        <f>IF(ISBLANK(Y27),"",IF(Y27&gt;B38,"",Z27))</f>
        <v/>
      </c>
    </row>
    <row r="8" spans="1:26" s="19" customFormat="1" ht="15" customHeight="1" x14ac:dyDescent="0.25">
      <c r="A8" s="71" t="str">
        <f>IF(ISBLANK(H19),"",IF(H19&gt;H26,G27,G20))</f>
        <v/>
      </c>
      <c r="B8" s="81" t="s">
        <v>43</v>
      </c>
      <c r="C8" s="130" t="str">
        <f>IF(B7,IF(B7&gt;B9,A7,A9),"")</f>
        <v/>
      </c>
      <c r="D8" s="129"/>
      <c r="E8" s="129"/>
      <c r="N8" s="129"/>
      <c r="P8" s="35"/>
      <c r="Q8" s="131"/>
      <c r="R8" s="130">
        <f>SORTEIO!B18</f>
        <v>0</v>
      </c>
      <c r="S8" s="27"/>
      <c r="T8" s="23"/>
      <c r="U8" s="65"/>
      <c r="W8" s="129"/>
      <c r="X8" s="132" t="str">
        <f>IF(Y27,IF(Y27&gt;B38,Z27,IF(Y7,IF(Y7&gt;Y9,Z7,Z9),"")),"")</f>
        <v/>
      </c>
      <c r="Y8" s="133"/>
      <c r="Z8" s="71" t="str">
        <f>IF(ISBLANK(Y27),"",IF(Y27&gt;B38,"",Z28))</f>
        <v/>
      </c>
    </row>
    <row r="9" spans="1:26" s="19" customFormat="1" ht="15" customHeight="1" x14ac:dyDescent="0.25">
      <c r="A9" s="134" t="str">
        <f>IF(ISBLANK(H45),"",IF(H45&gt;H38,G38,G45))</f>
        <v/>
      </c>
      <c r="B9" s="135"/>
      <c r="C9" s="71" t="str">
        <f>IF(B7,IF(B7&gt;B9,A8,A10),"")</f>
        <v/>
      </c>
      <c r="D9" s="37"/>
      <c r="E9" s="50"/>
      <c r="F9" s="37"/>
      <c r="K9" s="23"/>
      <c r="L9" s="27"/>
      <c r="M9" s="130" t="str">
        <f>IF(ISBLANK(Q10),"",IF(Q10&gt;Q8,R8,R10))</f>
        <v/>
      </c>
      <c r="N9" s="131"/>
      <c r="P9" s="38"/>
      <c r="Q9" s="136"/>
      <c r="R9" s="56">
        <f>SORTEIO!C18</f>
        <v>0</v>
      </c>
      <c r="S9" s="131"/>
      <c r="T9" s="130" t="str">
        <f>IF(ISBLANK(Q8),"",IF(Q8&gt;Q10,R8,R10))</f>
        <v/>
      </c>
      <c r="U9" s="27"/>
      <c r="V9" s="137"/>
      <c r="W9" s="129"/>
      <c r="X9" s="56" t="str">
        <f>IF(Y27,IF(Y27&gt;B38,Z28,IF(Y7,IF(Y7&gt;Y9,Z8,Z10),"")),"")</f>
        <v/>
      </c>
      <c r="Y9" s="128"/>
      <c r="Z9" s="134" t="str">
        <f>IF(ISBLANK(Y27),"",IF(Y27&gt;B38,"",A38))</f>
        <v/>
      </c>
    </row>
    <row r="10" spans="1:26" s="19" customFormat="1" ht="15" customHeight="1" x14ac:dyDescent="0.25">
      <c r="A10" s="57" t="str">
        <f>IF(ISBLANK(H45),"",IF(H45&gt;H38,G39,G46))</f>
        <v/>
      </c>
      <c r="B10" s="82" t="s">
        <v>45</v>
      </c>
      <c r="C10" s="59"/>
      <c r="E10" s="129"/>
      <c r="K10" s="23"/>
      <c r="L10" s="27"/>
      <c r="M10" s="67" t="str">
        <f>IF(ISBLANK(Q10),"",IF(Q10&gt;Q8,R9,R11))</f>
        <v/>
      </c>
      <c r="N10" s="138"/>
      <c r="P10" s="35"/>
      <c r="Q10" s="126"/>
      <c r="R10" s="139">
        <f>SORTEIO!B19</f>
        <v>0</v>
      </c>
      <c r="S10" s="136"/>
      <c r="T10" s="56" t="str">
        <f>IF(ISBLANK(Q8),"",IF(Q8&gt;Q10,R9,R11))</f>
        <v/>
      </c>
      <c r="U10" s="61"/>
      <c r="V10" s="137"/>
      <c r="W10" s="129"/>
      <c r="X10" s="23"/>
      <c r="Y10" s="64"/>
      <c r="Z10" s="57" t="str">
        <f>IF(ISBLANK(Y27),"",IF(Y27&gt;B38,"",A39))</f>
        <v/>
      </c>
    </row>
    <row r="11" spans="1:26" s="19" customFormat="1" ht="15" customHeight="1" x14ac:dyDescent="0.25">
      <c r="C11" s="23"/>
      <c r="E11" s="129"/>
      <c r="K11" s="130" t="str">
        <f>IF(ISBLANK(N9),"",IF(N9&gt;N14,M9,M14))</f>
        <v/>
      </c>
      <c r="L11" s="131"/>
      <c r="M11" s="140"/>
      <c r="N11" s="68"/>
      <c r="P11" s="38"/>
      <c r="Q11" s="141"/>
      <c r="R11" s="57">
        <f>SORTEIO!C19</f>
        <v>0</v>
      </c>
      <c r="S11" s="27"/>
      <c r="T11" s="58"/>
      <c r="U11" s="131"/>
      <c r="V11" s="130" t="str">
        <f>IF(ISBLANK(S9),"",IF(S9&gt;S14,T9,T14))</f>
        <v/>
      </c>
      <c r="W11" s="129"/>
      <c r="X11" s="36"/>
      <c r="Y11" s="36"/>
    </row>
    <row r="12" spans="1:26" s="19" customFormat="1" ht="15" customHeight="1" x14ac:dyDescent="0.25">
      <c r="A12" s="80" t="s">
        <v>50</v>
      </c>
      <c r="B12" s="27"/>
      <c r="C12" s="23"/>
      <c r="E12" s="129"/>
      <c r="K12" s="67" t="str">
        <f>IF(ISBLANK(N9),"",IF(N9&gt;N14,M10,M15))</f>
        <v/>
      </c>
      <c r="L12" s="138"/>
      <c r="M12" s="69"/>
      <c r="N12" s="68"/>
      <c r="P12" s="38"/>
      <c r="Q12" s="141"/>
      <c r="R12" s="59"/>
      <c r="S12" s="27"/>
      <c r="T12" s="60" t="s">
        <v>48</v>
      </c>
      <c r="U12" s="136"/>
      <c r="V12" s="56" t="str">
        <f>IF(ISBLANK(S9),"",IF(S9&gt;S14,T10,T15))</f>
        <v/>
      </c>
      <c r="W12" s="129"/>
      <c r="X12" s="36"/>
      <c r="Y12" s="36"/>
    </row>
    <row r="13" spans="1:26" s="19" customFormat="1" ht="15" customHeight="1" x14ac:dyDescent="0.25">
      <c r="A13" s="130" t="str">
        <f>IF(ISBLANK(J24),"",IF(J24&gt;J14,I14,I24))</f>
        <v/>
      </c>
      <c r="B13" s="131"/>
      <c r="C13" s="23"/>
      <c r="D13" s="129"/>
      <c r="E13" s="129"/>
      <c r="F13" s="129"/>
      <c r="I13" s="129"/>
      <c r="J13" s="129"/>
      <c r="K13" s="142"/>
      <c r="L13" s="27"/>
      <c r="M13" s="140"/>
      <c r="N13" s="68"/>
      <c r="P13" s="35"/>
      <c r="Q13" s="131"/>
      <c r="R13" s="130">
        <f>SORTEIO!B20</f>
        <v>0</v>
      </c>
      <c r="S13" s="61"/>
      <c r="T13" s="143"/>
      <c r="U13" s="61"/>
      <c r="W13" s="76"/>
      <c r="X13" s="36"/>
      <c r="Y13" s="36"/>
    </row>
    <row r="14" spans="1:26" s="19" customFormat="1" ht="15" customHeight="1" x14ac:dyDescent="0.25">
      <c r="A14" s="71" t="str">
        <f>IF(ISBLANK(J24),"",IF(J24&gt;J14,I15,I25))</f>
        <v/>
      </c>
      <c r="B14" s="81" t="s">
        <v>47</v>
      </c>
      <c r="C14" s="130" t="str">
        <f>IF(B13,IF(B13&gt;B15,A13,A15),"")</f>
        <v/>
      </c>
      <c r="D14" s="129"/>
      <c r="E14" s="129"/>
      <c r="I14" s="130" t="str">
        <f>IF(ISBLANK(L11),"",IF(L11&gt;L16,K11,K16))</f>
        <v/>
      </c>
      <c r="J14" s="131"/>
      <c r="K14" s="70"/>
      <c r="M14" s="144" t="str">
        <f>IF(ISBLANK(Q15),"",IF(Q15&gt;Q13,R13,R15))</f>
        <v/>
      </c>
      <c r="N14" s="145"/>
      <c r="P14" s="38"/>
      <c r="Q14" s="136"/>
      <c r="R14" s="56">
        <f>SORTEIO!C20</f>
        <v>0</v>
      </c>
      <c r="S14" s="126"/>
      <c r="T14" s="139" t="str">
        <f>IF(ISBLANK(Q13),"",IF(Q13&gt;Q15,R13,R15))</f>
        <v/>
      </c>
      <c r="U14" s="61"/>
      <c r="V14" s="143"/>
      <c r="W14" s="129"/>
      <c r="X14" s="36"/>
      <c r="Y14" s="36"/>
    </row>
    <row r="15" spans="1:26" s="19" customFormat="1" ht="15" customHeight="1" x14ac:dyDescent="0.25">
      <c r="A15" s="134" t="str">
        <f>IF(ISBLANK(J43),"",IF(J43&gt;J33,I33,I43))</f>
        <v/>
      </c>
      <c r="B15" s="135"/>
      <c r="C15" s="71" t="str">
        <f>IF(B13,IF(B13&gt;B15,A14,A16),"")</f>
        <v/>
      </c>
      <c r="D15" s="37"/>
      <c r="E15" s="37"/>
      <c r="F15" s="37"/>
      <c r="I15" s="67" t="str">
        <f>IF(ISBLANK(L11),"",IF(L11&gt;L16,K12,K17))</f>
        <v/>
      </c>
      <c r="J15" s="138"/>
      <c r="K15" s="142"/>
      <c r="M15" s="71" t="str">
        <f>IF(ISBLANK(Q15),"",IF(Q15&gt;Q13,R14,R16))</f>
        <v/>
      </c>
      <c r="N15" s="72"/>
      <c r="P15" s="35"/>
      <c r="Q15" s="126"/>
      <c r="R15" s="139">
        <f>SORTEIO!B21</f>
        <v>0</v>
      </c>
      <c r="S15" s="141"/>
      <c r="T15" s="57" t="str">
        <f>IF(ISBLANK(Q13),"",IF(Q13&gt;Q15,R14,R16))</f>
        <v/>
      </c>
      <c r="U15" s="61"/>
      <c r="V15" s="143"/>
      <c r="W15" s="129"/>
      <c r="X15" s="36"/>
      <c r="Y15" s="36"/>
    </row>
    <row r="16" spans="1:26" s="19" customFormat="1" ht="15" customHeight="1" x14ac:dyDescent="0.25">
      <c r="A16" s="57" t="str">
        <f>IF(ISBLANK(J43),"",IF(J43&gt;J33,I34,I44))</f>
        <v/>
      </c>
      <c r="B16" s="82" t="s">
        <v>49</v>
      </c>
      <c r="C16" s="59"/>
      <c r="E16" s="129"/>
      <c r="F16" s="129"/>
      <c r="G16" s="129"/>
      <c r="H16" s="129"/>
      <c r="I16" s="142"/>
      <c r="J16" s="129"/>
      <c r="K16" s="144" t="str">
        <f>IF(ISBLANK(S19),"",IF(S19&gt;S24,T24,T19))</f>
        <v/>
      </c>
      <c r="L16" s="127"/>
      <c r="M16" s="23"/>
      <c r="N16" s="27"/>
      <c r="P16" s="38"/>
      <c r="Q16" s="141"/>
      <c r="R16" s="57">
        <f>SORTEIO!C21</f>
        <v>0</v>
      </c>
      <c r="S16" s="62"/>
      <c r="T16" s="23"/>
      <c r="U16" s="27"/>
      <c r="V16" s="63" t="s">
        <v>52</v>
      </c>
      <c r="W16" s="131"/>
      <c r="X16" s="130" t="str">
        <f>IF(ISBLANK(U11),"",IF(U11&gt;U21,V11,V21))</f>
        <v/>
      </c>
      <c r="Y16" s="129"/>
    </row>
    <row r="17" spans="1:26" s="19" customFormat="1" ht="15" customHeight="1" x14ac:dyDescent="0.25">
      <c r="E17" s="129"/>
      <c r="F17" s="129"/>
      <c r="G17" s="129"/>
      <c r="H17" s="129"/>
      <c r="I17" s="142"/>
      <c r="J17" s="129"/>
      <c r="K17" s="71" t="str">
        <f>IF(ISBLANK(S19),"",IF(S19&gt;S24,T25,T20))</f>
        <v/>
      </c>
      <c r="L17" s="73" t="s">
        <v>51</v>
      </c>
      <c r="M17" s="23"/>
      <c r="N17" s="27"/>
      <c r="P17" s="38"/>
      <c r="Q17" s="27"/>
      <c r="R17" s="59"/>
      <c r="S17" s="62"/>
      <c r="T17" s="23"/>
      <c r="U17" s="27"/>
      <c r="V17" s="66"/>
      <c r="W17" s="136"/>
      <c r="X17" s="56" t="str">
        <f>IF(ISBLANK(U11),"",IF(U11&gt;U21,V12,V22))</f>
        <v/>
      </c>
      <c r="Y17" s="129"/>
    </row>
    <row r="18" spans="1:26" s="19" customFormat="1" ht="15" customHeight="1" x14ac:dyDescent="0.25">
      <c r="E18" s="129"/>
      <c r="F18" s="129"/>
      <c r="G18" s="129"/>
      <c r="H18" s="129"/>
      <c r="I18" s="142"/>
      <c r="K18" s="23"/>
      <c r="L18" s="61"/>
      <c r="M18" s="23"/>
      <c r="N18" s="27"/>
      <c r="P18" s="35"/>
      <c r="Q18" s="131"/>
      <c r="R18" s="130">
        <f>SORTEIO!B22</f>
        <v>0</v>
      </c>
      <c r="S18" s="27"/>
      <c r="T18" s="23"/>
      <c r="U18" s="27"/>
      <c r="V18" s="143"/>
      <c r="W18" s="129"/>
      <c r="X18" s="75"/>
      <c r="Y18" s="53"/>
    </row>
    <row r="19" spans="1:26" s="19" customFormat="1" ht="15" customHeight="1" x14ac:dyDescent="0.25">
      <c r="E19" s="129"/>
      <c r="F19" s="129"/>
      <c r="G19" s="130" t="str">
        <f>IF(ISBLANK(J14),"",IF(J14&gt;J24,I14,I24))</f>
        <v/>
      </c>
      <c r="H19" s="131"/>
      <c r="I19" s="140" t="s">
        <v>47</v>
      </c>
      <c r="K19" s="23"/>
      <c r="L19" s="62"/>
      <c r="M19" s="130" t="str">
        <f>IF(ISBLANK(Q20),"",IF(Q20&gt;Q18,R18,R20))</f>
        <v/>
      </c>
      <c r="N19" s="131"/>
      <c r="P19" s="38"/>
      <c r="Q19" s="136"/>
      <c r="R19" s="56">
        <f>SORTEIO!C22</f>
        <v>0</v>
      </c>
      <c r="S19" s="131"/>
      <c r="T19" s="130" t="str">
        <f>IF(ISBLANK(Q18),"",IF(Q18&gt;Q20,R18,R20))</f>
        <v/>
      </c>
      <c r="U19" s="61"/>
      <c r="V19" s="143"/>
      <c r="W19" s="129"/>
      <c r="X19" s="42"/>
      <c r="Y19" s="54"/>
    </row>
    <row r="20" spans="1:26" s="19" customFormat="1" ht="15" customHeight="1" x14ac:dyDescent="0.25">
      <c r="E20" s="129"/>
      <c r="F20" s="129"/>
      <c r="G20" s="67" t="str">
        <f>IF(ISBLANK(J14),"",IF(J14&gt;J24,I15,I25))</f>
        <v/>
      </c>
      <c r="H20" s="138"/>
      <c r="I20" s="142"/>
      <c r="J20" s="129"/>
      <c r="K20" s="23"/>
      <c r="L20" s="27"/>
      <c r="M20" s="67" t="str">
        <f>IF(ISBLANK(Q20),"",IF(Q20&gt;Q18,R19,R21))</f>
        <v/>
      </c>
      <c r="N20" s="138"/>
      <c r="P20" s="35"/>
      <c r="Q20" s="126"/>
      <c r="R20" s="139">
        <f>SORTEIO!B23</f>
        <v>0</v>
      </c>
      <c r="S20" s="136"/>
      <c r="T20" s="56" t="str">
        <f>IF(ISBLANK(Q18),"",IF(Q18&gt;Q20,R19,R21))</f>
        <v/>
      </c>
      <c r="U20" s="61"/>
      <c r="V20" s="143"/>
      <c r="W20" s="137"/>
      <c r="X20" s="42"/>
      <c r="Y20" s="54"/>
    </row>
    <row r="21" spans="1:26" s="19" customFormat="1" ht="15" customHeight="1" x14ac:dyDescent="0.25">
      <c r="A21" s="129"/>
      <c r="B21" s="129"/>
      <c r="C21" s="129"/>
      <c r="D21" s="129"/>
      <c r="E21" s="129"/>
      <c r="F21" s="129"/>
      <c r="G21" s="142"/>
      <c r="H21" s="129"/>
      <c r="I21" s="142"/>
      <c r="J21" s="129"/>
      <c r="K21" s="130" t="str">
        <f>IF(ISBLANK(N19),"",IF(N19&gt;N24,M19,M24))</f>
        <v/>
      </c>
      <c r="L21" s="131"/>
      <c r="M21" s="140"/>
      <c r="N21" s="27"/>
      <c r="P21" s="38"/>
      <c r="Q21" s="141"/>
      <c r="R21" s="57">
        <f>SORTEIO!C23</f>
        <v>0</v>
      </c>
      <c r="S21" s="27"/>
      <c r="T21" s="63"/>
      <c r="U21" s="126"/>
      <c r="V21" s="139" t="str">
        <f>IF(ISBLANK(S19),"",IF(S19&gt;S24,T19,T24))</f>
        <v/>
      </c>
      <c r="W21" s="129"/>
      <c r="X21" s="146"/>
      <c r="Y21" s="129"/>
    </row>
    <row r="22" spans="1:26" s="19" customFormat="1" ht="15" customHeight="1" x14ac:dyDescent="0.25">
      <c r="A22" s="129"/>
      <c r="B22" s="129"/>
      <c r="C22" s="129"/>
      <c r="D22" s="129"/>
      <c r="E22" s="129"/>
      <c r="F22" s="129"/>
      <c r="G22" s="142"/>
      <c r="H22" s="129"/>
      <c r="I22" s="142"/>
      <c r="J22" s="129"/>
      <c r="K22" s="67" t="str">
        <f>IF(ISBLANK(N19),"",IF(N19&gt;N24,M20,M25))</f>
        <v/>
      </c>
      <c r="L22" s="138"/>
      <c r="M22" s="69"/>
      <c r="N22" s="27"/>
      <c r="P22" s="38"/>
      <c r="Q22" s="62"/>
      <c r="R22" s="59"/>
      <c r="S22" s="27"/>
      <c r="T22" s="63" t="s">
        <v>51</v>
      </c>
      <c r="U22" s="64"/>
      <c r="V22" s="57" t="str">
        <f>IF(ISBLANK(S19),"",IF(S19&gt;S24,T20,T25))</f>
        <v/>
      </c>
      <c r="W22" s="129"/>
      <c r="X22" s="146"/>
      <c r="Y22" s="129"/>
    </row>
    <row r="23" spans="1:26" s="19" customFormat="1" ht="15" customHeight="1" x14ac:dyDescent="0.25">
      <c r="A23" s="129"/>
      <c r="B23" s="129"/>
      <c r="C23" s="129"/>
      <c r="D23" s="129"/>
      <c r="E23" s="130" t="str">
        <f>IF(ISBLANK(H19),"",IF(H19&gt;H26,G19,G26))</f>
        <v/>
      </c>
      <c r="F23" s="131"/>
      <c r="G23" s="147" t="s">
        <v>43</v>
      </c>
      <c r="H23" s="129"/>
      <c r="I23" s="142"/>
      <c r="J23" s="129"/>
      <c r="K23" s="142"/>
      <c r="L23" s="27"/>
      <c r="M23" s="140"/>
      <c r="N23" s="68"/>
      <c r="P23" s="35"/>
      <c r="Q23" s="131"/>
      <c r="R23" s="130">
        <f>SORTEIO!B24</f>
        <v>0</v>
      </c>
      <c r="S23" s="27"/>
      <c r="T23" s="143"/>
      <c r="U23" s="61"/>
      <c r="W23" s="129"/>
      <c r="X23" s="42"/>
      <c r="Y23" s="54"/>
    </row>
    <row r="24" spans="1:26" s="19" customFormat="1" ht="15" customHeight="1" x14ac:dyDescent="0.25">
      <c r="A24" s="129"/>
      <c r="B24" s="129"/>
      <c r="C24" s="129"/>
      <c r="D24" s="129"/>
      <c r="E24" s="67" t="str">
        <f>IF(ISBLANK(H19),"",IF(H19&gt;H26,G20,G27))</f>
        <v/>
      </c>
      <c r="F24" s="138"/>
      <c r="G24" s="142"/>
      <c r="H24" s="129"/>
      <c r="I24" s="144" t="str">
        <f>IF(ISBLANK(L21),"",IF(L21&gt;L26,K21,K26))</f>
        <v/>
      </c>
      <c r="J24" s="131"/>
      <c r="K24" s="70"/>
      <c r="M24" s="144" t="str">
        <f>IF(ISBLANK(Q25),"",IF(Q25&gt;Q23,R23,R25))</f>
        <v/>
      </c>
      <c r="N24" s="145"/>
      <c r="P24" s="38"/>
      <c r="Q24" s="136"/>
      <c r="R24" s="56">
        <f>SORTEIO!C24</f>
        <v>0</v>
      </c>
      <c r="S24" s="126"/>
      <c r="T24" s="139" t="str">
        <f>IF(ISBLANK(Q23),"",IF(Q23&gt;Q25,R23,R25))</f>
        <v/>
      </c>
      <c r="U24" s="61"/>
      <c r="V24" s="23"/>
      <c r="X24" s="42"/>
      <c r="Y24" s="54"/>
    </row>
    <row r="25" spans="1:26" s="19" customFormat="1" ht="15" customHeight="1" x14ac:dyDescent="0.25">
      <c r="A25" s="129"/>
      <c r="B25" s="129"/>
      <c r="C25" s="129"/>
      <c r="D25" s="129"/>
      <c r="E25" s="142"/>
      <c r="F25" s="129"/>
      <c r="G25" s="142"/>
      <c r="H25" s="129"/>
      <c r="I25" s="71" t="str">
        <f>IF(ISBLANK(L21),"",IF(L21&gt;L26,K22,K27))</f>
        <v/>
      </c>
      <c r="J25" s="138"/>
      <c r="K25" s="142"/>
      <c r="M25" s="71" t="str">
        <f>IF(ISBLANK(Q25),"",IF(Q25&gt;Q23,R24,R26))</f>
        <v/>
      </c>
      <c r="N25" s="72"/>
      <c r="P25" s="35"/>
      <c r="Q25" s="126"/>
      <c r="R25" s="139">
        <f>SORTEIO!B25</f>
        <v>0</v>
      </c>
      <c r="S25" s="64"/>
      <c r="T25" s="57" t="str">
        <f>IF(ISBLANK(Q23),"",IF(Q23&gt;Q25,R24,R26))</f>
        <v/>
      </c>
      <c r="U25" s="61"/>
      <c r="V25" s="23"/>
      <c r="X25" s="42"/>
      <c r="Y25" s="54"/>
    </row>
    <row r="26" spans="1:26" s="19" customFormat="1" ht="15" customHeight="1" x14ac:dyDescent="0.25">
      <c r="A26" s="129"/>
      <c r="B26" s="129"/>
      <c r="C26" s="129"/>
      <c r="D26" s="129"/>
      <c r="E26" s="142"/>
      <c r="F26" s="129"/>
      <c r="G26" s="144" t="str">
        <f>IF(ISBLANK(U31),"",IF(U31&gt;U41,V41,V31))</f>
        <v/>
      </c>
      <c r="H26" s="127"/>
      <c r="I26" s="129"/>
      <c r="K26" s="144" t="str">
        <f>IF(ISBLANK(S9),"",IF(S9&gt;S14,T14,T9))</f>
        <v/>
      </c>
      <c r="L26" s="127"/>
      <c r="P26" s="38"/>
      <c r="Q26" s="64"/>
      <c r="R26" s="57">
        <f>SORTEIO!C25</f>
        <v>0</v>
      </c>
      <c r="S26" s="27"/>
      <c r="T26" s="23"/>
      <c r="U26" s="65"/>
      <c r="V26" s="23"/>
      <c r="X26" s="42"/>
      <c r="Y26" s="54"/>
    </row>
    <row r="27" spans="1:26" s="19" customFormat="1" ht="15" customHeight="1" x14ac:dyDescent="0.25">
      <c r="A27" s="129"/>
      <c r="B27" s="129"/>
      <c r="C27" s="129"/>
      <c r="D27" s="129"/>
      <c r="E27" s="142"/>
      <c r="F27" s="129"/>
      <c r="G27" s="71" t="str">
        <f>IF(ISBLANK(U31),"",IF(U31&gt;U41,V42,V32))</f>
        <v/>
      </c>
      <c r="H27" s="73" t="s">
        <v>53</v>
      </c>
      <c r="K27" s="71" t="str">
        <f>IF(ISBLANK(S9),"",IF(S9&gt;S14,T15,T10))</f>
        <v/>
      </c>
      <c r="L27" s="73" t="s">
        <v>48</v>
      </c>
      <c r="P27" s="38"/>
      <c r="Q27" s="50"/>
      <c r="R27" s="36"/>
      <c r="S27" s="36"/>
      <c r="X27" s="41" t="s">
        <v>54</v>
      </c>
      <c r="Y27" s="131"/>
      <c r="Z27" s="130" t="str">
        <f>IF(ISBLANK(W16),"",IF(W16&gt;W36,X16,X36))</f>
        <v/>
      </c>
    </row>
    <row r="28" spans="1:26" s="19" customFormat="1" ht="15" customHeight="1" x14ac:dyDescent="0.25">
      <c r="A28" s="129"/>
      <c r="B28" s="129"/>
      <c r="C28" s="129"/>
      <c r="D28" s="129"/>
      <c r="E28" s="142"/>
      <c r="F28" s="129"/>
      <c r="G28" s="129"/>
      <c r="H28" s="129"/>
      <c r="K28" s="23"/>
      <c r="L28" s="27"/>
      <c r="M28" s="130" t="str">
        <f>IF(ISBLANK(Q30),"",IF(Q30&gt;Q28,R28,R30))</f>
        <v/>
      </c>
      <c r="N28" s="131"/>
      <c r="P28" s="35"/>
      <c r="Q28" s="131"/>
      <c r="R28" s="130">
        <f>SORTEIO!B26</f>
        <v>0</v>
      </c>
      <c r="S28" s="27"/>
      <c r="T28" s="23"/>
      <c r="U28" s="65"/>
      <c r="V28" s="23"/>
      <c r="X28" s="43"/>
      <c r="Y28" s="136"/>
      <c r="Z28" s="56" t="str">
        <f>IF(ISBLANK(W16),"",IF(W16&gt;W36,X17,X37))</f>
        <v/>
      </c>
    </row>
    <row r="29" spans="1:26" s="19" customFormat="1" ht="15" customHeight="1" x14ac:dyDescent="0.25">
      <c r="A29" s="129"/>
      <c r="B29" s="129"/>
      <c r="C29" s="129"/>
      <c r="D29" s="129"/>
      <c r="E29" s="142"/>
      <c r="F29" s="129"/>
      <c r="G29" s="129"/>
      <c r="H29" s="129"/>
      <c r="K29" s="23"/>
      <c r="L29" s="27"/>
      <c r="M29" s="67" t="str">
        <f>IF(ISBLANK(Q30),"",IF(Q30&gt;Q28,R29,R31))</f>
        <v/>
      </c>
      <c r="N29" s="138"/>
      <c r="P29" s="38"/>
      <c r="Q29" s="136"/>
      <c r="R29" s="56">
        <f>SORTEIO!C26</f>
        <v>0</v>
      </c>
      <c r="S29" s="131"/>
      <c r="T29" s="130" t="str">
        <f>IF(ISBLANK(Q28),"",IF(Q28&gt;Q30,R28,R30))</f>
        <v/>
      </c>
      <c r="U29" s="27"/>
      <c r="V29" s="23"/>
      <c r="X29" s="43"/>
      <c r="Y29" s="77"/>
      <c r="Z29" s="146"/>
    </row>
    <row r="30" spans="1:26" s="19" customFormat="1" ht="15" customHeight="1" x14ac:dyDescent="0.25">
      <c r="A30" s="129"/>
      <c r="B30" s="129"/>
      <c r="C30" s="51"/>
      <c r="D30" s="51"/>
      <c r="E30" s="142"/>
      <c r="F30" s="129"/>
      <c r="G30" s="129"/>
      <c r="H30" s="129"/>
      <c r="K30" s="130" t="str">
        <f>IF(ISBLANK(N28),"",IF(N28&gt;N33,M28,M33))</f>
        <v/>
      </c>
      <c r="L30" s="131"/>
      <c r="M30" s="140"/>
      <c r="N30" s="68"/>
      <c r="P30" s="35"/>
      <c r="Q30" s="126"/>
      <c r="R30" s="139">
        <f>SORTEIO!B27</f>
        <v>0</v>
      </c>
      <c r="S30" s="136"/>
      <c r="T30" s="56" t="str">
        <f>IF(ISBLANK(Q28),"",IF(Q28&gt;Q30,R29,R31))</f>
        <v/>
      </c>
      <c r="U30" s="61"/>
      <c r="V30" s="23"/>
      <c r="X30" s="42"/>
      <c r="Y30" s="54"/>
      <c r="Z30" s="146"/>
    </row>
    <row r="31" spans="1:26" s="19" customFormat="1" ht="15" customHeight="1" x14ac:dyDescent="0.25">
      <c r="A31" s="129"/>
      <c r="B31" s="129"/>
      <c r="C31" s="129"/>
      <c r="D31" s="129"/>
      <c r="E31" s="142"/>
      <c r="F31" s="129"/>
      <c r="G31" s="129"/>
      <c r="H31" s="129"/>
      <c r="K31" s="67" t="str">
        <f>IF(ISBLANK(N28),"",IF(N28&gt;N33,M29,M34))</f>
        <v/>
      </c>
      <c r="L31" s="138"/>
      <c r="M31" s="69"/>
      <c r="N31" s="68"/>
      <c r="P31" s="38"/>
      <c r="Q31" s="141"/>
      <c r="R31" s="57">
        <f>SORTEIO!C27</f>
        <v>0</v>
      </c>
      <c r="S31" s="27"/>
      <c r="T31" s="58"/>
      <c r="U31" s="131"/>
      <c r="V31" s="130" t="str">
        <f>IF(ISBLANK(S29),"",IF(S29&gt;S34,T29,T34))</f>
        <v/>
      </c>
      <c r="W31" s="129"/>
      <c r="X31" s="42"/>
      <c r="Y31" s="54"/>
      <c r="Z31" s="146"/>
    </row>
    <row r="32" spans="1:26" s="19" customFormat="1" ht="15" customHeight="1" x14ac:dyDescent="0.25">
      <c r="A32" s="129"/>
      <c r="B32" s="129"/>
      <c r="C32" s="130" t="str">
        <f>IF(ISBLANK(F23),"",IF(F23&gt;F41,E23,E41))</f>
        <v/>
      </c>
      <c r="D32" s="131"/>
      <c r="E32" s="142"/>
      <c r="F32" s="129"/>
      <c r="G32" s="129"/>
      <c r="H32" s="129"/>
      <c r="K32" s="142"/>
      <c r="L32" s="27"/>
      <c r="M32" s="140"/>
      <c r="N32" s="68"/>
      <c r="P32" s="38"/>
      <c r="Q32" s="141"/>
      <c r="R32" s="59"/>
      <c r="S32" s="27"/>
      <c r="T32" s="60" t="s">
        <v>55</v>
      </c>
      <c r="U32" s="136"/>
      <c r="V32" s="56" t="str">
        <f>IF(ISBLANK(S29),"",IF(S29&gt;S34,T30,T35))</f>
        <v/>
      </c>
      <c r="W32" s="129"/>
      <c r="X32" s="42"/>
      <c r="Y32" s="54"/>
      <c r="Z32" s="146"/>
    </row>
    <row r="33" spans="1:26" s="19" customFormat="1" ht="15" customHeight="1" x14ac:dyDescent="0.25">
      <c r="A33" s="129"/>
      <c r="B33" s="129"/>
      <c r="C33" s="67" t="str">
        <f>IF(ISBLANK(F23),"",IF(F23&gt;F41,E24,E42))</f>
        <v/>
      </c>
      <c r="D33" s="138"/>
      <c r="E33" s="142"/>
      <c r="F33" s="129"/>
      <c r="G33" s="129"/>
      <c r="H33" s="129"/>
      <c r="I33" s="130" t="str">
        <f>IF(ISBLANK(L30),"",IF(L30&gt;L35,K30,K35))</f>
        <v/>
      </c>
      <c r="J33" s="131"/>
      <c r="K33" s="70"/>
      <c r="M33" s="144" t="str">
        <f>IF(ISBLANK(Q35),"",IF(Q35&gt;Q33,R33,R35))</f>
        <v/>
      </c>
      <c r="N33" s="145"/>
      <c r="P33" s="35"/>
      <c r="Q33" s="131"/>
      <c r="R33" s="130">
        <f>SORTEIO!B28</f>
        <v>0</v>
      </c>
      <c r="S33" s="61"/>
      <c r="T33" s="143"/>
      <c r="U33" s="61"/>
      <c r="W33" s="76"/>
      <c r="X33" s="42"/>
      <c r="Y33" s="54"/>
      <c r="Z33" s="146"/>
    </row>
    <row r="34" spans="1:26" s="19" customFormat="1" ht="15" customHeight="1" x14ac:dyDescent="0.25">
      <c r="A34" s="129"/>
      <c r="B34" s="129"/>
      <c r="C34" s="142"/>
      <c r="D34" s="129"/>
      <c r="E34" s="142"/>
      <c r="F34" s="129"/>
      <c r="G34" s="129"/>
      <c r="H34" s="129"/>
      <c r="I34" s="67" t="str">
        <f>IF(ISBLANK(L30),"",IF(L30&gt;L35,K31,K36))</f>
        <v/>
      </c>
      <c r="J34" s="138"/>
      <c r="K34" s="142"/>
      <c r="M34" s="71" t="str">
        <f>IF(ISBLANK(Q35),"",IF(Q35&gt;Q33,R4,R36))</f>
        <v/>
      </c>
      <c r="N34" s="72"/>
      <c r="P34" s="38"/>
      <c r="Q34" s="136"/>
      <c r="R34" s="56">
        <f>SORTEIO!C28</f>
        <v>0</v>
      </c>
      <c r="S34" s="126"/>
      <c r="T34" s="139" t="str">
        <f>IF(ISBLANK(Q33),"",IF(Q33&gt;Q35,R33,R35))</f>
        <v/>
      </c>
      <c r="U34" s="61"/>
      <c r="V34" s="143"/>
      <c r="W34" s="129"/>
      <c r="X34" s="42"/>
      <c r="Y34" s="54"/>
      <c r="Z34" s="146"/>
    </row>
    <row r="35" spans="1:26" s="19" customFormat="1" ht="15" customHeight="1" x14ac:dyDescent="0.25">
      <c r="A35" s="129"/>
      <c r="B35" s="129"/>
      <c r="C35" s="142"/>
      <c r="D35" s="129"/>
      <c r="E35" s="142"/>
      <c r="F35" s="129"/>
      <c r="G35" s="129"/>
      <c r="H35" s="129"/>
      <c r="I35" s="142"/>
      <c r="J35" s="129"/>
      <c r="K35" s="144" t="str">
        <f>IF(ISBLANK(S39),"",IF(S39&gt;S44,T44,T39))</f>
        <v/>
      </c>
      <c r="L35" s="127"/>
      <c r="M35" s="23"/>
      <c r="N35" s="27"/>
      <c r="P35" s="35"/>
      <c r="Q35" s="126"/>
      <c r="R35" s="139">
        <f>SORTEIO!B29</f>
        <v>0</v>
      </c>
      <c r="S35" s="141"/>
      <c r="T35" s="57" t="str">
        <f>IF(ISBLANK(Q33),"",IF(Q33&gt;Q35,R34,R36))</f>
        <v/>
      </c>
      <c r="U35" s="61"/>
      <c r="V35" s="143"/>
      <c r="W35" s="129"/>
      <c r="X35" s="42"/>
      <c r="Y35" s="54"/>
      <c r="Z35" s="146"/>
    </row>
    <row r="36" spans="1:26" s="19" customFormat="1" ht="15" customHeight="1" x14ac:dyDescent="0.25">
      <c r="A36" s="129"/>
      <c r="B36" s="129"/>
      <c r="C36" s="142"/>
      <c r="D36" s="129"/>
      <c r="E36" s="142"/>
      <c r="F36" s="129"/>
      <c r="G36" s="129"/>
      <c r="H36" s="129"/>
      <c r="I36" s="142"/>
      <c r="J36" s="129"/>
      <c r="K36" s="71" t="str">
        <f>IF(ISBLANK(S39),"",IF(S39&gt;S44,T45,T40))</f>
        <v/>
      </c>
      <c r="L36" s="73" t="s">
        <v>56</v>
      </c>
      <c r="M36" s="23"/>
      <c r="N36" s="27"/>
      <c r="P36" s="38"/>
      <c r="Q36" s="141"/>
      <c r="R36" s="57">
        <f>SORTEIO!C29</f>
        <v>0</v>
      </c>
      <c r="S36" s="62"/>
      <c r="T36" s="23"/>
      <c r="U36" s="27"/>
      <c r="V36" s="63" t="s">
        <v>53</v>
      </c>
      <c r="W36" s="126"/>
      <c r="X36" s="139" t="str">
        <f>IF(ISBLANK(U31),"",IF(U31&gt;U41,V31,V41))</f>
        <v/>
      </c>
      <c r="Y36" s="54"/>
      <c r="Z36" s="146"/>
    </row>
    <row r="37" spans="1:26" s="19" customFormat="1" ht="15" customHeight="1" x14ac:dyDescent="0.25">
      <c r="A37" s="129"/>
      <c r="B37" s="129"/>
      <c r="C37" s="142"/>
      <c r="D37" s="129"/>
      <c r="E37" s="142"/>
      <c r="F37" s="129"/>
      <c r="G37" s="129"/>
      <c r="H37" s="129"/>
      <c r="I37" s="142"/>
      <c r="J37" s="129"/>
      <c r="K37" s="23"/>
      <c r="L37" s="61"/>
      <c r="M37" s="23"/>
      <c r="N37" s="27"/>
      <c r="P37" s="38"/>
      <c r="Q37" s="27"/>
      <c r="R37" s="59"/>
      <c r="S37" s="62"/>
      <c r="T37" s="23"/>
      <c r="U37" s="27"/>
      <c r="V37" s="66"/>
      <c r="W37" s="64"/>
      <c r="X37" s="57" t="str">
        <f>IF(ISBLANK(U31),"",IF(U31&gt;U41,V32,V42))</f>
        <v/>
      </c>
      <c r="Y37" s="54"/>
      <c r="Z37" s="146"/>
    </row>
    <row r="38" spans="1:26" s="19" customFormat="1" ht="15" customHeight="1" x14ac:dyDescent="0.25">
      <c r="A38" s="130" t="str">
        <f>IF(ISBLANK(D32),"",IF(D32&gt;D43,C32,C43))</f>
        <v/>
      </c>
      <c r="B38" s="131"/>
      <c r="C38" s="142"/>
      <c r="D38" s="129"/>
      <c r="E38" s="142"/>
      <c r="F38" s="129"/>
      <c r="G38" s="130" t="str">
        <f>IF(ISBLANK(J33),"",IF(J33&gt;J43,I33,I43))</f>
        <v/>
      </c>
      <c r="H38" s="131"/>
      <c r="I38" s="140" t="s">
        <v>49</v>
      </c>
      <c r="J38" s="129"/>
      <c r="K38" s="23"/>
      <c r="L38" s="62"/>
      <c r="M38" s="130" t="str">
        <f>IF(Q40,IF(Q40&gt;Q38,R38,R40),"")</f>
        <v/>
      </c>
      <c r="N38" s="131"/>
      <c r="P38" s="35"/>
      <c r="Q38" s="131"/>
      <c r="R38" s="130">
        <f>SORTEIO!B30</f>
        <v>0</v>
      </c>
      <c r="S38" s="27"/>
      <c r="T38" s="23"/>
      <c r="U38" s="27"/>
      <c r="V38" s="143"/>
      <c r="W38" s="74"/>
      <c r="X38" s="129"/>
      <c r="Y38" s="129"/>
      <c r="Z38" s="146"/>
    </row>
    <row r="39" spans="1:26" s="19" customFormat="1" ht="15" customHeight="1" x14ac:dyDescent="0.25">
      <c r="A39" s="67" t="str">
        <f>IF(ISBLANK(D32),"",IF(D32&gt;D43,C33,C44))</f>
        <v/>
      </c>
      <c r="B39" s="138"/>
      <c r="C39" s="142"/>
      <c r="D39" s="129"/>
      <c r="E39" s="142"/>
      <c r="F39" s="129"/>
      <c r="G39" s="67" t="str">
        <f>IF(ISBLANK(J33),"",IF(J33&gt;J43,I34,I44))</f>
        <v/>
      </c>
      <c r="H39" s="138"/>
      <c r="I39" s="142"/>
      <c r="J39" s="129"/>
      <c r="K39" s="23"/>
      <c r="L39" s="148"/>
      <c r="M39" s="67" t="str">
        <f>IF(Q40,IF(Q40&gt;Q38,R39,R41),"")</f>
        <v/>
      </c>
      <c r="N39" s="138"/>
      <c r="P39" s="38"/>
      <c r="Q39" s="136"/>
      <c r="R39" s="56">
        <f>SORTEIO!C30</f>
        <v>0</v>
      </c>
      <c r="S39" s="131"/>
      <c r="T39" s="130" t="str">
        <f>IF(ISBLANK(Q38),"",IF(Q38&gt;Q40,R38,R40))</f>
        <v/>
      </c>
      <c r="U39" s="61"/>
      <c r="V39" s="143"/>
      <c r="W39" s="129"/>
      <c r="X39" s="36"/>
      <c r="Y39" s="36"/>
      <c r="Z39" s="146"/>
    </row>
    <row r="40" spans="1:26" s="19" customFormat="1" ht="15" customHeight="1" x14ac:dyDescent="0.25">
      <c r="A40" s="142" t="str">
        <f>IF(ISBLANK(D32),"",IF(D32&gt;D43,C32,C43))</f>
        <v/>
      </c>
      <c r="B40" s="129"/>
      <c r="C40" s="142"/>
      <c r="D40" s="129"/>
      <c r="E40" s="142"/>
      <c r="F40" s="129"/>
      <c r="G40" s="142"/>
      <c r="H40" s="129"/>
      <c r="I40" s="142"/>
      <c r="J40" s="129"/>
      <c r="K40" s="130" t="str">
        <f>IF(ISBLANK(N38),"",IF(N38&gt;N43,M38,M43))</f>
        <v/>
      </c>
      <c r="L40" s="131"/>
      <c r="M40" s="140"/>
      <c r="N40" s="27"/>
      <c r="P40" s="35"/>
      <c r="Q40" s="126"/>
      <c r="R40" s="139">
        <f>SORTEIO!B31</f>
        <v>0</v>
      </c>
      <c r="S40" s="136"/>
      <c r="T40" s="56" t="str">
        <f>IF(ISBLANK(Q38),"",IF(Q38&gt;Q40,R39,R41))</f>
        <v/>
      </c>
      <c r="U40" s="61"/>
      <c r="V40" s="143"/>
      <c r="W40" s="137"/>
      <c r="X40" s="36"/>
      <c r="Y40" s="36"/>
      <c r="Z40" s="146"/>
    </row>
    <row r="41" spans="1:26" s="19" customFormat="1" ht="15" customHeight="1" x14ac:dyDescent="0.25">
      <c r="A41" s="142"/>
      <c r="B41" s="129"/>
      <c r="C41" s="78"/>
      <c r="D41" s="79"/>
      <c r="E41" s="144" t="str">
        <f>IF(ISBLANK(H38),"",IF(H38&gt;H45,G38,G45))</f>
        <v/>
      </c>
      <c r="F41" s="131"/>
      <c r="G41" s="142"/>
      <c r="H41" s="129"/>
      <c r="I41" s="142"/>
      <c r="J41" s="129"/>
      <c r="K41" s="67" t="str">
        <f>IF(ISBLANK(N38),"",IF(N38&gt;N43,M39,M44))</f>
        <v/>
      </c>
      <c r="L41" s="138"/>
      <c r="M41" s="69"/>
      <c r="N41" s="27"/>
      <c r="P41" s="38"/>
      <c r="Q41" s="141"/>
      <c r="R41" s="57">
        <f>SORTEIO!C31</f>
        <v>0</v>
      </c>
      <c r="S41" s="27"/>
      <c r="T41" s="63"/>
      <c r="U41" s="126"/>
      <c r="V41" s="139" t="str">
        <f>IF(ISBLANK(S39),"",IF(S39&gt;S44,T39,T44))</f>
        <v/>
      </c>
      <c r="W41" s="129"/>
      <c r="Z41" s="146"/>
    </row>
    <row r="42" spans="1:26" s="19" customFormat="1" ht="15" customHeight="1" x14ac:dyDescent="0.25">
      <c r="A42" s="142"/>
      <c r="B42" s="129"/>
      <c r="C42" s="78"/>
      <c r="D42" s="40"/>
      <c r="E42" s="71" t="str">
        <f>IF(ISBLANK(H38),"",IF(H38&gt;H45,G39,G46))</f>
        <v/>
      </c>
      <c r="F42" s="138"/>
      <c r="G42" s="147" t="s">
        <v>45</v>
      </c>
      <c r="H42" s="129"/>
      <c r="I42" s="142"/>
      <c r="J42" s="129"/>
      <c r="K42" s="142"/>
      <c r="L42" s="27"/>
      <c r="M42" s="140"/>
      <c r="N42" s="68"/>
      <c r="P42" s="38"/>
      <c r="Q42" s="62"/>
      <c r="R42" s="59"/>
      <c r="S42" s="27"/>
      <c r="T42" s="63" t="s">
        <v>56</v>
      </c>
      <c r="U42" s="64"/>
      <c r="V42" s="57" t="str">
        <f>IF(ISBLANK(S39),"",IF(S39&gt;S44,T40,T45))</f>
        <v/>
      </c>
      <c r="W42" s="129"/>
      <c r="Z42" s="146"/>
    </row>
    <row r="43" spans="1:26" s="19" customFormat="1" ht="15" customHeight="1" x14ac:dyDescent="0.25">
      <c r="A43" s="142"/>
      <c r="B43" s="129"/>
      <c r="C43" s="144" t="str">
        <f>IF(ISBLANK(W16),"",IF(W16&gt;W36,X36,X16))</f>
        <v/>
      </c>
      <c r="D43" s="127"/>
      <c r="E43" s="129"/>
      <c r="F43" s="129"/>
      <c r="G43" s="142"/>
      <c r="H43" s="129"/>
      <c r="I43" s="144" t="str">
        <f>IF(ISBLANK(L40),"",IF(L40&gt;L45,K40,K45))</f>
        <v/>
      </c>
      <c r="J43" s="131"/>
      <c r="K43" s="70"/>
      <c r="M43" s="144" t="str">
        <f>IF(Q45,IF(Q45&gt;Q43,R43,R45),"")</f>
        <v/>
      </c>
      <c r="N43" s="145"/>
      <c r="P43" s="35"/>
      <c r="Q43" s="131"/>
      <c r="R43" s="130">
        <f>SORTEIO!B32</f>
        <v>0</v>
      </c>
      <c r="S43" s="27"/>
      <c r="T43" s="143"/>
      <c r="U43" s="61"/>
      <c r="W43" s="129"/>
      <c r="X43" s="36"/>
      <c r="Y43" s="36"/>
      <c r="Z43" s="146"/>
    </row>
    <row r="44" spans="1:26" s="19" customFormat="1" ht="15" customHeight="1" x14ac:dyDescent="0.25">
      <c r="A44" s="142"/>
      <c r="B44" s="129"/>
      <c r="C44" s="71" t="str">
        <f>IF(ISBLANK(W16),"",IF(W16&gt;W36,X37,X17))</f>
        <v/>
      </c>
      <c r="D44" s="73" t="s">
        <v>54</v>
      </c>
      <c r="E44" s="129"/>
      <c r="F44" s="129"/>
      <c r="G44" s="142"/>
      <c r="H44" s="129"/>
      <c r="I44" s="71" t="str">
        <f>IF(ISBLANK(L40),"",IF(L40&gt;L45,K41,K46))</f>
        <v/>
      </c>
      <c r="J44" s="138"/>
      <c r="K44" s="142"/>
      <c r="M44" s="71" t="str">
        <f>IF(Q45,IF(Q45&gt;Q43,R44,R46),"")</f>
        <v/>
      </c>
      <c r="N44" s="72"/>
      <c r="P44" s="38"/>
      <c r="Q44" s="136"/>
      <c r="R44" s="56">
        <f>SORTEIO!C32</f>
        <v>0</v>
      </c>
      <c r="S44" s="126"/>
      <c r="T44" s="139" t="str">
        <f>IF(ISBLANK(Q43),"",IF(Q43&gt;Q45,R43,R45))</f>
        <v/>
      </c>
      <c r="U44" s="61"/>
      <c r="V44" s="23"/>
      <c r="X44" s="36"/>
      <c r="Y44" s="36"/>
      <c r="Z44" s="146"/>
    </row>
    <row r="45" spans="1:26" s="19" customFormat="1" ht="15" customHeight="1" x14ac:dyDescent="0.25">
      <c r="A45" s="142"/>
      <c r="B45" s="129"/>
      <c r="E45" s="129"/>
      <c r="F45" s="129"/>
      <c r="G45" s="144" t="str">
        <f>IF(ISBLANK(S39),"",IF(U11&gt;U21,V21,V11))</f>
        <v/>
      </c>
      <c r="H45" s="127"/>
      <c r="I45" s="129"/>
      <c r="K45" s="144" t="str">
        <f>IF(ISBLANK(S29),"",IF(S29&gt;S34,T34,T29))</f>
        <v/>
      </c>
      <c r="L45" s="127"/>
      <c r="N45" s="129"/>
      <c r="P45" s="35"/>
      <c r="Q45" s="126"/>
      <c r="R45" s="139">
        <f>SORTEIO!B33</f>
        <v>0</v>
      </c>
      <c r="S45" s="64"/>
      <c r="T45" s="57" t="str">
        <f>IF(ISBLANK(Q43),"",IF(Q43&gt;Q45,R44,R46))</f>
        <v/>
      </c>
      <c r="U45" s="61"/>
      <c r="V45" s="23"/>
      <c r="X45" s="36"/>
      <c r="Y45" s="36"/>
      <c r="Z45" s="146"/>
    </row>
    <row r="46" spans="1:26" s="19" customFormat="1" ht="15" customHeight="1" x14ac:dyDescent="0.25">
      <c r="A46" s="142"/>
      <c r="B46" s="129"/>
      <c r="E46" s="129"/>
      <c r="F46" s="129"/>
      <c r="G46" s="71" t="str">
        <f>IF(ISBLANK(S39),"",IF(U11&gt;U21,V22,V12))</f>
        <v/>
      </c>
      <c r="H46" s="73" t="s">
        <v>52</v>
      </c>
      <c r="I46" s="129"/>
      <c r="K46" s="71" t="str">
        <f>IF(ISBLANK(S29),"",IF(S29&gt;S34,T35,T30))</f>
        <v/>
      </c>
      <c r="L46" s="73" t="s">
        <v>55</v>
      </c>
      <c r="N46" s="129"/>
      <c r="Q46" s="64"/>
      <c r="R46" s="57">
        <f>SORTEIO!C33</f>
        <v>0</v>
      </c>
      <c r="S46" s="27"/>
      <c r="T46" s="23"/>
      <c r="U46" s="65"/>
      <c r="V46" s="23"/>
      <c r="X46" s="36"/>
      <c r="Y46" s="36"/>
      <c r="Z46" s="146"/>
    </row>
    <row r="47" spans="1:26" s="19" customFormat="1" ht="15" customHeight="1" x14ac:dyDescent="0.2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39"/>
      <c r="Q47" s="39"/>
      <c r="R47" s="150"/>
      <c r="S47" s="150"/>
      <c r="T47" s="150"/>
      <c r="U47" s="150"/>
      <c r="V47" s="150"/>
      <c r="W47" s="150"/>
      <c r="X47" s="44"/>
      <c r="Y47" s="44"/>
      <c r="Z47" s="151"/>
    </row>
    <row r="48" spans="1:26" s="19" customForma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52"/>
      <c r="O48" s="45"/>
      <c r="P48" s="37"/>
      <c r="Q48" s="37"/>
      <c r="R48" s="45"/>
      <c r="S48" s="45"/>
      <c r="T48" s="45"/>
      <c r="U48" s="45"/>
      <c r="V48" s="45"/>
      <c r="W48" s="45"/>
      <c r="X48" s="45"/>
      <c r="Y48" s="45"/>
      <c r="Z48" s="46"/>
    </row>
    <row r="49" spans="26:26" x14ac:dyDescent="0.25">
      <c r="Z49" s="109">
        <f ca="1">NOW()</f>
        <v>44670.469461805558</v>
      </c>
    </row>
  </sheetData>
  <sheetProtection algorithmName="SHA-512" hashValue="lzXBrSYL7gxM3Jyr/tNoryx3LE2Wk7scaYOZk0nVt70lJoMR5+1ISmONYx6IjDNP7zGM5Fgmaf+awsyF/ohdhw==" saltValue="0eZB/T6iBnbMd5t0dycpkw==" spinCount="100000" sheet="1" objects="1" scenarios="1"/>
  <dataValidations count="3">
    <dataValidation type="list" allowBlank="1" showInputMessage="1" showErrorMessage="1" sqref="I5" xr:uid="{307E72B9-3726-4836-8848-56935C51322E}">
      <formula1>sexo</formula1>
    </dataValidation>
    <dataValidation type="list" allowBlank="1" showInputMessage="1" showErrorMessage="1" sqref="G5" xr:uid="{6DE57247-1711-4F33-A24E-870AD97FCBC6}">
      <formula1>Escalão</formula1>
    </dataValidation>
    <dataValidation type="list" allowBlank="1" showInputMessage="1" showErrorMessage="1" sqref="E5" xr:uid="{C939750B-22C4-4D1C-A89A-0ED00888F3A1}">
      <formula1>fase</formula1>
    </dataValidation>
  </dataValidations>
  <pageMargins left="0.7" right="0.7" top="0.75" bottom="0.75" header="0.3" footer="0.3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/>
  <dimension ref="A6:I26"/>
  <sheetViews>
    <sheetView view="pageBreakPreview" zoomScale="60" zoomScaleNormal="100" workbookViewId="0">
      <selection activeCell="Q17" sqref="Q17"/>
    </sheetView>
  </sheetViews>
  <sheetFormatPr defaultRowHeight="15" x14ac:dyDescent="0.25"/>
  <cols>
    <col min="1" max="1" width="6.85546875" style="19" customWidth="1"/>
    <col min="2" max="2" width="4.5703125" style="19" customWidth="1"/>
    <col min="3" max="3" width="2.42578125" style="19" customWidth="1"/>
    <col min="4" max="4" width="22.5703125" style="19" customWidth="1"/>
    <col min="5" max="5" width="30.7109375" style="19" customWidth="1"/>
    <col min="6" max="6" width="20.140625" style="19" customWidth="1"/>
    <col min="7" max="7" width="3.85546875" style="19" customWidth="1"/>
    <col min="8" max="16384" width="9.140625" style="19"/>
  </cols>
  <sheetData>
    <row r="6" spans="1:9" ht="23.25" x14ac:dyDescent="0.35">
      <c r="A6" s="155" t="str">
        <f>SORTEIO!A7</f>
        <v>Campeonato Nacional</v>
      </c>
      <c r="B6" s="155"/>
      <c r="C6" s="155"/>
      <c r="D6" s="155"/>
      <c r="E6" s="155"/>
      <c r="F6" s="155"/>
      <c r="G6" s="22"/>
    </row>
    <row r="7" spans="1:9" ht="23.25" x14ac:dyDescent="0.35">
      <c r="A7" s="107"/>
      <c r="B7" s="163" t="s">
        <v>84</v>
      </c>
      <c r="C7" s="163"/>
      <c r="D7" s="163"/>
      <c r="E7" s="163"/>
      <c r="F7" s="163"/>
      <c r="G7" s="22"/>
    </row>
    <row r="8" spans="1:9" ht="15.75" x14ac:dyDescent="0.25">
      <c r="C8" s="20"/>
      <c r="D8" s="21"/>
      <c r="E8" s="21"/>
      <c r="F8" s="21"/>
      <c r="G8" s="21"/>
    </row>
    <row r="9" spans="1:9" ht="15.75" x14ac:dyDescent="0.25">
      <c r="A9" s="47" t="s">
        <v>57</v>
      </c>
      <c r="B9" s="17"/>
      <c r="C9" s="47"/>
      <c r="D9" s="124" t="str">
        <f>SORTEIO!B10</f>
        <v>Regional</v>
      </c>
      <c r="E9"/>
      <c r="F9"/>
      <c r="G9" s="23"/>
    </row>
    <row r="10" spans="1:9" ht="15.75" x14ac:dyDescent="0.25">
      <c r="A10" s="48" t="s">
        <v>9</v>
      </c>
      <c r="B10" s="17"/>
      <c r="C10" s="47"/>
      <c r="D10" s="124" t="str">
        <f>SORTEIO!B12</f>
        <v>Iniciado</v>
      </c>
      <c r="E10"/>
      <c r="F10" s="24"/>
      <c r="G10" s="23"/>
      <c r="H10" s="25"/>
      <c r="I10" s="25"/>
    </row>
    <row r="11" spans="1:9" ht="15.75" x14ac:dyDescent="0.25">
      <c r="A11" s="48" t="s">
        <v>58</v>
      </c>
      <c r="B11" s="48"/>
      <c r="C11" s="48"/>
      <c r="D11" s="124" t="str">
        <f>SORTEIO!B14</f>
        <v>Masculino</v>
      </c>
      <c r="E11"/>
      <c r="F11"/>
      <c r="G11" s="23"/>
      <c r="H11" s="25"/>
      <c r="I11" s="25"/>
    </row>
    <row r="13" spans="1:9" ht="23.25" x14ac:dyDescent="0.35">
      <c r="A13" s="156" t="s">
        <v>19</v>
      </c>
      <c r="B13" s="156"/>
      <c r="C13" s="156"/>
      <c r="D13" s="156"/>
      <c r="E13" s="156"/>
      <c r="F13" s="156"/>
    </row>
    <row r="14" spans="1:9" ht="19.5" thickBot="1" x14ac:dyDescent="0.35">
      <c r="B14" s="26"/>
    </row>
    <row r="15" spans="1:9" s="27" customFormat="1" ht="26.25" customHeight="1" thickTop="1" thickBot="1" x14ac:dyDescent="0.3">
      <c r="A15" s="28"/>
      <c r="B15" s="157" t="s">
        <v>0</v>
      </c>
      <c r="C15" s="158"/>
      <c r="D15" s="158"/>
      <c r="E15" s="100" t="s">
        <v>10</v>
      </c>
      <c r="F15" s="101" t="s">
        <v>20</v>
      </c>
    </row>
    <row r="16" spans="1:9" ht="23.25" customHeight="1" thickTop="1" x14ac:dyDescent="0.25">
      <c r="A16" s="97">
        <v>1</v>
      </c>
      <c r="B16" s="159" t="str">
        <f>IF('Mapa 16'!Y7,IF('Mapa 16'!Y7&gt;'Mapa 16'!Y9,'Mapa 16'!Z7,'Mapa 16'!Z9),'Mapa 16'!Z27)</f>
        <v/>
      </c>
      <c r="C16" s="160"/>
      <c r="D16" s="160"/>
      <c r="E16" s="102" t="str">
        <f>IF('Mapa 16'!Y7,IF('Mapa 16'!Y7&gt;'Mapa 16'!Y9,'Mapa 16'!Z8,'Mapa 16'!Z10),'Mapa 16'!Z28)</f>
        <v/>
      </c>
      <c r="F16" s="103" t="e">
        <f>VLOOKUP(B16,SORTEIO!$B$18:$D$33,3,FALSE)</f>
        <v>#N/A</v>
      </c>
    </row>
    <row r="17" spans="1:6" ht="23.25" customHeight="1" x14ac:dyDescent="0.25">
      <c r="A17" s="98">
        <v>2</v>
      </c>
      <c r="B17" s="161" t="str">
        <f>IF('Mapa 16'!Y7,IF('Mapa 16'!Y7&gt;'Mapa 16'!Y9,'Mapa 16'!Z9,'Mapa 16'!Z7),'Mapa 16'!A38)</f>
        <v/>
      </c>
      <c r="C17" s="162"/>
      <c r="D17" s="162"/>
      <c r="E17" s="84" t="str">
        <f>IF('Mapa 16'!Y7,IF('Mapa 16'!Y7&gt;'Mapa 16'!Y9,'Mapa 16'!Z10,'Mapa 16'!Z8),'Mapa 16'!A39)</f>
        <v/>
      </c>
      <c r="F17" s="104" t="e">
        <f>VLOOKUP(B17,SORTEIO!$B$18:$D$33,3,FALSE)</f>
        <v>#N/A</v>
      </c>
    </row>
    <row r="18" spans="1:6" ht="23.25" customHeight="1" x14ac:dyDescent="0.25">
      <c r="A18" s="98">
        <v>3</v>
      </c>
      <c r="B18" s="161" t="str">
        <f>IF('Mapa 16'!D32&gt;'Mapa 16'!D43,'Mapa 16'!C43,'Mapa 16'!C32)</f>
        <v/>
      </c>
      <c r="C18" s="162"/>
      <c r="D18" s="162"/>
      <c r="E18" s="84" t="str">
        <f>IF('Mapa 16'!D32&gt;'Mapa 16'!D43,'Mapa 16'!C44,'Mapa 16'!C33)</f>
        <v/>
      </c>
      <c r="F18" s="104" t="e">
        <f>VLOOKUP(B18,SORTEIO!$B$18:$D$33,3,FALSE)</f>
        <v>#N/A</v>
      </c>
    </row>
    <row r="19" spans="1:6" ht="23.25" customHeight="1" x14ac:dyDescent="0.25">
      <c r="A19" s="98">
        <v>4</v>
      </c>
      <c r="B19" s="161" t="str">
        <f>IF('Mapa 16'!F23&gt;'Mapa 16'!F41,'Mapa 16'!E41,'Mapa 16'!E23)</f>
        <v/>
      </c>
      <c r="C19" s="162"/>
      <c r="D19" s="162"/>
      <c r="E19" s="84" t="str">
        <f>IF('Mapa 16'!F23&gt;'Mapa 16'!F41,'Mapa 16'!E42,'Mapa 16'!E24)</f>
        <v/>
      </c>
      <c r="F19" s="104" t="e">
        <f>VLOOKUP(B19,SORTEIO!$B$18:$D$33,3,FALSE)</f>
        <v>#N/A</v>
      </c>
    </row>
    <row r="20" spans="1:6" ht="23.25" customHeight="1" x14ac:dyDescent="0.25">
      <c r="A20" s="98">
        <v>5</v>
      </c>
      <c r="B20" s="161" t="str">
        <f>IF('Mapa 16'!B7&gt;'Mapa 16'!B9,'Mapa 16'!A7,'Mapa 16'!A9)</f>
        <v/>
      </c>
      <c r="C20" s="162"/>
      <c r="D20" s="162"/>
      <c r="E20" s="84" t="str">
        <f>IF('Mapa 16'!B7&gt;'Mapa 16'!B9,'Mapa 16'!A8,'Mapa 16'!A10)</f>
        <v/>
      </c>
      <c r="F20" s="104" t="e">
        <f>VLOOKUP(B20,SORTEIO!$B$18:$D$33,3,FALSE)</f>
        <v>#N/A</v>
      </c>
    </row>
    <row r="21" spans="1:6" ht="23.25" customHeight="1" x14ac:dyDescent="0.25">
      <c r="A21" s="98">
        <v>6</v>
      </c>
      <c r="B21" s="161" t="str">
        <f>IF('Mapa 16'!B7&gt;'Mapa 16'!B9,'Mapa 16'!A9,'Mapa 16'!A7)</f>
        <v/>
      </c>
      <c r="C21" s="162"/>
      <c r="D21" s="162"/>
      <c r="E21" s="84" t="str">
        <f>IF('Mapa 16'!B7&gt;'Mapa 16'!B9,'Mapa 16'!A10,'Mapa 16'!A8)</f>
        <v/>
      </c>
      <c r="F21" s="104" t="e">
        <f>VLOOKUP(B21,SORTEIO!$B$18:$D$33,3,FALSE)</f>
        <v>#N/A</v>
      </c>
    </row>
    <row r="22" spans="1:6" ht="23.25" customHeight="1" x14ac:dyDescent="0.25">
      <c r="A22" s="98">
        <v>7</v>
      </c>
      <c r="B22" s="161" t="str">
        <f>IF('Mapa 16'!B13&gt;'Mapa 16'!B15,'Mapa 16'!A13,'Mapa 16'!A15)</f>
        <v/>
      </c>
      <c r="C22" s="162"/>
      <c r="D22" s="162"/>
      <c r="E22" s="84" t="str">
        <f>IF('Mapa 16'!B13&gt;'Mapa 16'!B15,'Mapa 16'!A14,'Mapa 16'!A16)</f>
        <v/>
      </c>
      <c r="F22" s="104" t="e">
        <f>VLOOKUP(B22,SORTEIO!$B$18:$D$33,3,FALSE)</f>
        <v>#N/A</v>
      </c>
    </row>
    <row r="23" spans="1:6" ht="23.25" customHeight="1" thickBot="1" x14ac:dyDescent="0.3">
      <c r="A23" s="99">
        <v>8</v>
      </c>
      <c r="B23" s="164" t="str">
        <f>IF('Mapa 16'!B13&gt;'Mapa 16'!B15,'Mapa 16'!A15,'Mapa 16'!A13)</f>
        <v/>
      </c>
      <c r="C23" s="165"/>
      <c r="D23" s="165"/>
      <c r="E23" s="105" t="str">
        <f>IF('Mapa 16'!B13&gt;'Mapa 16'!B15,'Mapa 16'!A16,'Mapa 16'!A14)</f>
        <v/>
      </c>
      <c r="F23" s="106" t="e">
        <f>VLOOKUP(B23,SORTEIO!$B$18:$D$33,3,FALSE)</f>
        <v>#N/A</v>
      </c>
    </row>
    <row r="24" spans="1:6" ht="15.75" thickTop="1" x14ac:dyDescent="0.25"/>
    <row r="26" spans="1:6" x14ac:dyDescent="0.25">
      <c r="E26" s="123">
        <f ca="1">NOW()</f>
        <v>44670.469461805558</v>
      </c>
    </row>
  </sheetData>
  <sheetProtection algorithmName="SHA-512" hashValue="TNMPzxE2lvK0LDGdZuJsxspbMrway3ZU58elRjSpgkkOT7Q2J5qzbHTCl2v4PFpdGMyRG2Z2PVinDjbU+sgHYw==" saltValue="BKmifgLyMWuv0F8E/xncmw==" spinCount="100000" sheet="1" objects="1" scenarios="1"/>
  <mergeCells count="12">
    <mergeCell ref="B23:D23"/>
    <mergeCell ref="B18:D18"/>
    <mergeCell ref="B19:D19"/>
    <mergeCell ref="B20:D20"/>
    <mergeCell ref="B21:D21"/>
    <mergeCell ref="B22:D22"/>
    <mergeCell ref="A6:F6"/>
    <mergeCell ref="A13:F13"/>
    <mergeCell ref="B15:D15"/>
    <mergeCell ref="B16:D16"/>
    <mergeCell ref="B17:D17"/>
    <mergeCell ref="B7:F7"/>
  </mergeCells>
  <phoneticPr fontId="3" type="noConversion"/>
  <dataValidations disablePrompts="1" count="1">
    <dataValidation type="list" allowBlank="1" showInputMessage="1" showErrorMessage="1" sqref="H10:I11" xr:uid="{00000000-0002-0000-0800-000000000000}">
      <formula1>Escalão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horizontalDpi="4294967295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AS112"/>
  <sheetViews>
    <sheetView zoomScale="70" zoomScaleNormal="70" workbookViewId="0">
      <selection activeCell="AT11" sqref="AT11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1</v>
      </c>
      <c r="B6" s="187"/>
      <c r="C6" s="187"/>
      <c r="D6" s="187"/>
      <c r="E6" s="187"/>
      <c r="F6" s="187"/>
      <c r="G6" s="188"/>
      <c r="H6" s="189" t="s">
        <v>60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>
        <f>'Mapa 16'!R8</f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>
        <f>'Mapa 16'!R8</f>
        <v>0</v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>
        <f>'Mapa 16'!R10</f>
        <v>0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>
        <f>'Mapa 16'!R11</f>
        <v>0</v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18"/>
      <c r="Z12" s="18"/>
      <c r="AA12" s="18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SORTEIO!$A$7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2</v>
      </c>
      <c r="B20" s="187"/>
      <c r="C20" s="187"/>
      <c r="D20" s="187"/>
      <c r="E20" s="187"/>
      <c r="F20" s="187"/>
      <c r="G20" s="188"/>
      <c r="H20" s="189" t="s">
        <v>60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>
        <f>'Mapa 16'!R13</f>
        <v>0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>
        <f>'Mapa 16'!R14</f>
        <v>0</v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>
        <f>'Mapa 16'!R15</f>
        <v>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>
        <f>'Mapa 16'!R16</f>
        <v>0</v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18"/>
      <c r="Z26" s="18"/>
      <c r="AA26" s="18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SORTEIO!$A$7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3</v>
      </c>
      <c r="B34" s="187"/>
      <c r="C34" s="187"/>
      <c r="D34" s="187"/>
      <c r="E34" s="187"/>
      <c r="F34" s="187"/>
      <c r="G34" s="188"/>
      <c r="H34" s="189" t="s">
        <v>60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>
        <f>'Mapa 16'!R18</f>
        <v>0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>
        <f>'Mapa 16'!R19</f>
        <v>0</v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>
        <f>'Mapa 16'!R20</f>
        <v>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>
        <f>'Mapa 16'!R21</f>
        <v>0</v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18"/>
      <c r="G40" s="18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18"/>
      <c r="Z40" s="18"/>
      <c r="AA40" s="18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  <row r="43" spans="1:45" s="12" customFormat="1" ht="36" x14ac:dyDescent="0.55000000000000004">
      <c r="A43" s="196" t="str">
        <f>SORTEIO!$A$7</f>
        <v>Campeonato Nacional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5" s="13" customFormat="1" ht="26.25" x14ac:dyDescent="0.4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</row>
    <row r="45" spans="1:45" s="4" customFormat="1" ht="19.5" thickBot="1" x14ac:dyDescent="0.35">
      <c r="A45" s="198" t="str">
        <f>CONCATENATE(SORTEIO!B12," ",SORTEIO!B14)</f>
        <v>Iniciado Masculino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R45" s="5"/>
      <c r="S45" s="5"/>
      <c r="T45" s="5"/>
      <c r="U45" s="5"/>
      <c r="V45" s="5"/>
      <c r="W45" s="5"/>
      <c r="X45" s="5"/>
    </row>
    <row r="46" spans="1:45" s="13" customFormat="1" ht="27.75" thickTop="1" thickBot="1" x14ac:dyDescent="0.45">
      <c r="A46" s="199" t="s">
        <v>22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1"/>
    </row>
    <row r="47" spans="1:45" s="4" customFormat="1" ht="20.25" thickTop="1" thickBot="1" x14ac:dyDescent="0.35">
      <c r="A47" s="180" t="s">
        <v>23</v>
      </c>
      <c r="B47" s="181"/>
      <c r="C47" s="181"/>
      <c r="D47" s="181"/>
      <c r="E47" s="181"/>
      <c r="F47" s="181"/>
      <c r="G47" s="182"/>
      <c r="H47" s="180" t="s">
        <v>24</v>
      </c>
      <c r="I47" s="181"/>
      <c r="J47" s="181"/>
      <c r="K47" s="181"/>
      <c r="L47" s="181"/>
      <c r="M47" s="181"/>
      <c r="N47" s="182"/>
      <c r="O47" s="180" t="s">
        <v>25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  <c r="AC47" s="180" t="s">
        <v>26</v>
      </c>
      <c r="AD47" s="181"/>
      <c r="AE47" s="181"/>
      <c r="AF47" s="181"/>
      <c r="AG47" s="181"/>
      <c r="AH47" s="181"/>
      <c r="AI47" s="182"/>
      <c r="AJ47" s="180" t="s">
        <v>27</v>
      </c>
      <c r="AK47" s="181"/>
      <c r="AL47" s="181"/>
      <c r="AM47" s="181"/>
      <c r="AN47" s="181"/>
      <c r="AO47" s="181"/>
      <c r="AP47" s="182"/>
    </row>
    <row r="48" spans="1:45" s="14" customFormat="1" ht="63" thickTop="1" thickBot="1" x14ac:dyDescent="0.95">
      <c r="A48" s="186">
        <v>4</v>
      </c>
      <c r="B48" s="187"/>
      <c r="C48" s="187"/>
      <c r="D48" s="187"/>
      <c r="E48" s="187"/>
      <c r="F48" s="187"/>
      <c r="G48" s="188"/>
      <c r="H48" s="189" t="s">
        <v>60</v>
      </c>
      <c r="I48" s="190"/>
      <c r="J48" s="190"/>
      <c r="K48" s="190"/>
      <c r="L48" s="190"/>
      <c r="M48" s="190"/>
      <c r="N48" s="191"/>
      <c r="O48" s="192"/>
      <c r="P48" s="187"/>
      <c r="Q48" s="187"/>
      <c r="R48" s="187"/>
      <c r="S48" s="187"/>
      <c r="T48" s="187"/>
      <c r="U48" s="187"/>
      <c r="V48" s="187"/>
      <c r="W48" s="187"/>
      <c r="X48" s="6" t="s">
        <v>28</v>
      </c>
      <c r="Y48" s="187"/>
      <c r="Z48" s="187"/>
      <c r="AA48" s="187"/>
      <c r="AB48" s="188"/>
      <c r="AC48" s="193"/>
      <c r="AD48" s="194"/>
      <c r="AE48" s="194"/>
      <c r="AF48" s="194"/>
      <c r="AG48" s="194"/>
      <c r="AH48" s="194"/>
      <c r="AI48" s="195"/>
      <c r="AJ48" s="193"/>
      <c r="AK48" s="194"/>
      <c r="AL48" s="194"/>
      <c r="AM48" s="194"/>
      <c r="AN48" s="194"/>
      <c r="AO48" s="194"/>
      <c r="AP48" s="195"/>
      <c r="AS48" s="4"/>
    </row>
    <row r="49" spans="1:45" s="4" customFormat="1" ht="20.25" thickTop="1" thickBot="1" x14ac:dyDescent="0.35">
      <c r="R49" s="5"/>
      <c r="S49" s="5"/>
      <c r="T49" s="5"/>
      <c r="U49" s="5"/>
      <c r="V49" s="5"/>
      <c r="W49" s="5"/>
      <c r="X49" s="5"/>
    </row>
    <row r="50" spans="1:45" s="4" customFormat="1" ht="20.25" thickTop="1" thickBot="1" x14ac:dyDescent="0.35">
      <c r="A50" s="180" t="s">
        <v>29</v>
      </c>
      <c r="B50" s="181"/>
      <c r="C50" s="182"/>
      <c r="D50" s="180" t="s">
        <v>30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83" t="s">
        <v>59</v>
      </c>
      <c r="S50" s="184"/>
      <c r="T50" s="184"/>
      <c r="U50" s="184"/>
      <c r="V50" s="184"/>
      <c r="W50" s="184"/>
      <c r="X50" s="185"/>
      <c r="Y50" s="180" t="s">
        <v>31</v>
      </c>
      <c r="Z50" s="181"/>
      <c r="AA50" s="182"/>
      <c r="AB50" s="180" t="s">
        <v>32</v>
      </c>
      <c r="AC50" s="181"/>
      <c r="AD50" s="182"/>
      <c r="AE50" s="180" t="s">
        <v>33</v>
      </c>
      <c r="AF50" s="181"/>
      <c r="AG50" s="182"/>
      <c r="AH50" s="180" t="s">
        <v>34</v>
      </c>
      <c r="AI50" s="181"/>
      <c r="AJ50" s="182"/>
      <c r="AK50" s="180" t="s">
        <v>35</v>
      </c>
      <c r="AL50" s="181"/>
      <c r="AM50" s="182"/>
      <c r="AN50" s="180" t="s">
        <v>36</v>
      </c>
      <c r="AO50" s="181"/>
      <c r="AP50" s="182"/>
    </row>
    <row r="51" spans="1:45" s="15" customFormat="1" ht="48" thickTop="1" thickBot="1" x14ac:dyDescent="0.75">
      <c r="A51" s="168"/>
      <c r="B51" s="169"/>
      <c r="C51" s="170"/>
      <c r="D51" s="171">
        <f>'Mapa 16'!R23</f>
        <v>0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174">
        <f>'Mapa 16'!R24</f>
        <v>0</v>
      </c>
      <c r="S51" s="175"/>
      <c r="T51" s="175"/>
      <c r="U51" s="175"/>
      <c r="V51" s="175"/>
      <c r="W51" s="175"/>
      <c r="X51" s="176"/>
      <c r="Y51" s="177"/>
      <c r="Z51" s="178"/>
      <c r="AA51" s="179"/>
      <c r="AB51" s="177"/>
      <c r="AC51" s="178"/>
      <c r="AD51" s="179"/>
      <c r="AE51" s="177"/>
      <c r="AF51" s="178"/>
      <c r="AG51" s="179"/>
      <c r="AH51" s="177"/>
      <c r="AI51" s="178"/>
      <c r="AJ51" s="179"/>
      <c r="AK51" s="177"/>
      <c r="AL51" s="178"/>
      <c r="AM51" s="179"/>
      <c r="AN51" s="177"/>
      <c r="AO51" s="178"/>
      <c r="AP51" s="179"/>
      <c r="AS51" s="16"/>
    </row>
    <row r="52" spans="1:45" s="15" customFormat="1" ht="48" customHeight="1" thickTop="1" thickBot="1" x14ac:dyDescent="0.75">
      <c r="A52" s="168"/>
      <c r="B52" s="169"/>
      <c r="C52" s="170"/>
      <c r="D52" s="171">
        <f>'Mapa 16'!R25</f>
        <v>0</v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74">
        <f>'Mapa 16'!R26</f>
        <v>0</v>
      </c>
      <c r="S52" s="175"/>
      <c r="T52" s="175"/>
      <c r="U52" s="175"/>
      <c r="V52" s="175"/>
      <c r="W52" s="175"/>
      <c r="X52" s="176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</row>
    <row r="53" spans="1:45" s="4" customFormat="1" ht="24" customHeight="1" thickTop="1" x14ac:dyDescent="0.3">
      <c r="R53" s="5"/>
      <c r="S53" s="5"/>
      <c r="T53" s="5"/>
      <c r="U53" s="5"/>
      <c r="V53" s="5"/>
      <c r="W53" s="5"/>
      <c r="X53" s="5"/>
    </row>
    <row r="54" spans="1:45" s="4" customFormat="1" ht="19.5" thickBot="1" x14ac:dyDescent="0.35">
      <c r="A54" s="166" t="s">
        <v>37</v>
      </c>
      <c r="B54" s="166"/>
      <c r="C54" s="166"/>
      <c r="D54" s="166"/>
      <c r="E54" s="166"/>
      <c r="F54" s="18"/>
      <c r="G54" s="18"/>
      <c r="H54" s="7"/>
      <c r="I54" s="7"/>
      <c r="J54" s="7"/>
      <c r="K54" s="7"/>
      <c r="L54" s="7"/>
      <c r="M54" s="7"/>
      <c r="N54" s="7"/>
      <c r="O54" s="7"/>
      <c r="P54" s="7"/>
      <c r="Q54" s="166" t="s">
        <v>38</v>
      </c>
      <c r="R54" s="166"/>
      <c r="S54" s="166"/>
      <c r="T54" s="166"/>
      <c r="U54" s="166"/>
      <c r="V54" s="166"/>
      <c r="W54" s="166"/>
      <c r="X54" s="8"/>
      <c r="Y54" s="18"/>
      <c r="Z54" s="18"/>
      <c r="AA54" s="18"/>
      <c r="AB54" s="7"/>
      <c r="AC54" s="7"/>
      <c r="AD54" s="7"/>
      <c r="AE54" s="7"/>
      <c r="AF54" s="7"/>
      <c r="AG54" s="7"/>
      <c r="AH54" s="7"/>
      <c r="AI54" s="166" t="s">
        <v>39</v>
      </c>
      <c r="AJ54" s="166"/>
      <c r="AK54" s="166"/>
      <c r="AL54" s="167"/>
      <c r="AM54" s="167"/>
      <c r="AN54" s="9" t="s">
        <v>28</v>
      </c>
      <c r="AO54" s="167"/>
      <c r="AP54" s="167"/>
    </row>
    <row r="55" spans="1:45" s="10" customFormat="1" ht="13.5" thickTop="1" x14ac:dyDescent="0.2">
      <c r="R55" s="11"/>
      <c r="S55" s="11"/>
      <c r="T55" s="11"/>
      <c r="U55" s="11"/>
      <c r="V55" s="11"/>
      <c r="W55" s="11"/>
      <c r="X55" s="11"/>
    </row>
    <row r="56" spans="1:45" s="10" customFormat="1" ht="12.75" x14ac:dyDescent="0.2">
      <c r="R56" s="11"/>
      <c r="S56" s="11"/>
      <c r="T56" s="11"/>
      <c r="U56" s="11"/>
      <c r="V56" s="11"/>
      <c r="W56" s="11"/>
      <c r="X56" s="11"/>
    </row>
    <row r="57" spans="1:45" s="12" customFormat="1" ht="36" x14ac:dyDescent="0.55000000000000004">
      <c r="A57" s="196" t="str">
        <f>SORTEIO!$A$7</f>
        <v>Campeonato Nacional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5" s="13" customFormat="1" ht="26.25" x14ac:dyDescent="0.4">
      <c r="A58" s="197" t="s">
        <v>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</row>
    <row r="59" spans="1:45" s="4" customFormat="1" ht="19.5" thickBot="1" x14ac:dyDescent="0.35">
      <c r="A59" s="198" t="str">
        <f>CONCATENATE(SORTEIO!B12," ",SORTEIO!B14)</f>
        <v>Iniciado Masculino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R59" s="5"/>
      <c r="S59" s="5"/>
      <c r="T59" s="5"/>
      <c r="U59" s="5"/>
      <c r="V59" s="5"/>
      <c r="W59" s="5"/>
      <c r="X59" s="5"/>
    </row>
    <row r="60" spans="1:45" s="13" customFormat="1" ht="27.75" thickTop="1" thickBot="1" x14ac:dyDescent="0.45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1"/>
    </row>
    <row r="61" spans="1:45" s="4" customFormat="1" ht="20.25" thickTop="1" thickBot="1" x14ac:dyDescent="0.35">
      <c r="A61" s="180" t="s">
        <v>23</v>
      </c>
      <c r="B61" s="181"/>
      <c r="C61" s="181"/>
      <c r="D61" s="181"/>
      <c r="E61" s="181"/>
      <c r="F61" s="181"/>
      <c r="G61" s="182"/>
      <c r="H61" s="180" t="s">
        <v>24</v>
      </c>
      <c r="I61" s="181"/>
      <c r="J61" s="181"/>
      <c r="K61" s="181"/>
      <c r="L61" s="181"/>
      <c r="M61" s="181"/>
      <c r="N61" s="182"/>
      <c r="O61" s="180" t="s">
        <v>25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  <c r="AC61" s="180" t="s">
        <v>26</v>
      </c>
      <c r="AD61" s="181"/>
      <c r="AE61" s="181"/>
      <c r="AF61" s="181"/>
      <c r="AG61" s="181"/>
      <c r="AH61" s="181"/>
      <c r="AI61" s="182"/>
      <c r="AJ61" s="180" t="s">
        <v>27</v>
      </c>
      <c r="AK61" s="181"/>
      <c r="AL61" s="181"/>
      <c r="AM61" s="181"/>
      <c r="AN61" s="181"/>
      <c r="AO61" s="181"/>
      <c r="AP61" s="182"/>
    </row>
    <row r="62" spans="1:45" s="14" customFormat="1" ht="63" thickTop="1" thickBot="1" x14ac:dyDescent="0.95">
      <c r="A62" s="186">
        <v>5</v>
      </c>
      <c r="B62" s="187"/>
      <c r="C62" s="187"/>
      <c r="D62" s="187"/>
      <c r="E62" s="187"/>
      <c r="F62" s="187"/>
      <c r="G62" s="188"/>
      <c r="H62" s="189" t="s">
        <v>60</v>
      </c>
      <c r="I62" s="190"/>
      <c r="J62" s="190"/>
      <c r="K62" s="190"/>
      <c r="L62" s="190"/>
      <c r="M62" s="190"/>
      <c r="N62" s="191"/>
      <c r="O62" s="192"/>
      <c r="P62" s="187"/>
      <c r="Q62" s="187"/>
      <c r="R62" s="187"/>
      <c r="S62" s="187"/>
      <c r="T62" s="187"/>
      <c r="U62" s="187"/>
      <c r="V62" s="187"/>
      <c r="W62" s="187"/>
      <c r="X62" s="6" t="s">
        <v>28</v>
      </c>
      <c r="Y62" s="187"/>
      <c r="Z62" s="187"/>
      <c r="AA62" s="187"/>
      <c r="AB62" s="188"/>
      <c r="AC62" s="193"/>
      <c r="AD62" s="194"/>
      <c r="AE62" s="194"/>
      <c r="AF62" s="194"/>
      <c r="AG62" s="194"/>
      <c r="AH62" s="194"/>
      <c r="AI62" s="195"/>
      <c r="AJ62" s="193"/>
      <c r="AK62" s="194"/>
      <c r="AL62" s="194"/>
      <c r="AM62" s="194"/>
      <c r="AN62" s="194"/>
      <c r="AO62" s="194"/>
      <c r="AP62" s="195"/>
      <c r="AS62" s="4"/>
    </row>
    <row r="63" spans="1:45" s="4" customFormat="1" ht="20.25" thickTop="1" thickBot="1" x14ac:dyDescent="0.35">
      <c r="R63" s="5"/>
      <c r="S63" s="5"/>
      <c r="T63" s="5"/>
      <c r="U63" s="5"/>
      <c r="V63" s="5"/>
      <c r="W63" s="5"/>
      <c r="X63" s="5"/>
    </row>
    <row r="64" spans="1:45" s="4" customFormat="1" ht="20.25" thickTop="1" thickBot="1" x14ac:dyDescent="0.35">
      <c r="A64" s="180" t="s">
        <v>29</v>
      </c>
      <c r="B64" s="181"/>
      <c r="C64" s="182"/>
      <c r="D64" s="180" t="s">
        <v>30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3" t="s">
        <v>59</v>
      </c>
      <c r="S64" s="184"/>
      <c r="T64" s="184"/>
      <c r="U64" s="184"/>
      <c r="V64" s="184"/>
      <c r="W64" s="184"/>
      <c r="X64" s="185"/>
      <c r="Y64" s="180" t="s">
        <v>31</v>
      </c>
      <c r="Z64" s="181"/>
      <c r="AA64" s="182"/>
      <c r="AB64" s="180" t="s">
        <v>32</v>
      </c>
      <c r="AC64" s="181"/>
      <c r="AD64" s="182"/>
      <c r="AE64" s="180" t="s">
        <v>33</v>
      </c>
      <c r="AF64" s="181"/>
      <c r="AG64" s="182"/>
      <c r="AH64" s="180" t="s">
        <v>34</v>
      </c>
      <c r="AI64" s="181"/>
      <c r="AJ64" s="182"/>
      <c r="AK64" s="180" t="s">
        <v>35</v>
      </c>
      <c r="AL64" s="181"/>
      <c r="AM64" s="182"/>
      <c r="AN64" s="180" t="s">
        <v>36</v>
      </c>
      <c r="AO64" s="181"/>
      <c r="AP64" s="182"/>
    </row>
    <row r="65" spans="1:45" s="15" customFormat="1" ht="48" thickTop="1" thickBot="1" x14ac:dyDescent="0.75">
      <c r="A65" s="168"/>
      <c r="B65" s="169"/>
      <c r="C65" s="170"/>
      <c r="D65" s="171">
        <f>'Mapa 16'!R28</f>
        <v>0</v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174">
        <f>'Mapa 16'!R29</f>
        <v>0</v>
      </c>
      <c r="S65" s="175"/>
      <c r="T65" s="175"/>
      <c r="U65" s="175"/>
      <c r="V65" s="175"/>
      <c r="W65" s="175"/>
      <c r="X65" s="176"/>
      <c r="Y65" s="177"/>
      <c r="Z65" s="178"/>
      <c r="AA65" s="179"/>
      <c r="AB65" s="177"/>
      <c r="AC65" s="178"/>
      <c r="AD65" s="179"/>
      <c r="AE65" s="177"/>
      <c r="AF65" s="178"/>
      <c r="AG65" s="179"/>
      <c r="AH65" s="177"/>
      <c r="AI65" s="178"/>
      <c r="AJ65" s="179"/>
      <c r="AK65" s="177"/>
      <c r="AL65" s="178"/>
      <c r="AM65" s="179"/>
      <c r="AN65" s="177"/>
      <c r="AO65" s="178"/>
      <c r="AP65" s="179"/>
      <c r="AS65" s="16"/>
    </row>
    <row r="66" spans="1:45" s="15" customFormat="1" ht="48" customHeight="1" thickTop="1" thickBot="1" x14ac:dyDescent="0.75">
      <c r="A66" s="168"/>
      <c r="B66" s="169"/>
      <c r="C66" s="170"/>
      <c r="D66" s="171">
        <f>'Mapa 16'!R30</f>
        <v>0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174">
        <f>'Mapa 16'!R31</f>
        <v>0</v>
      </c>
      <c r="S66" s="175"/>
      <c r="T66" s="175"/>
      <c r="U66" s="175"/>
      <c r="V66" s="175"/>
      <c r="W66" s="175"/>
      <c r="X66" s="176"/>
      <c r="Y66" s="177"/>
      <c r="Z66" s="178"/>
      <c r="AA66" s="179"/>
      <c r="AB66" s="177"/>
      <c r="AC66" s="178"/>
      <c r="AD66" s="179"/>
      <c r="AE66" s="177"/>
      <c r="AF66" s="178"/>
      <c r="AG66" s="179"/>
      <c r="AH66" s="177"/>
      <c r="AI66" s="178"/>
      <c r="AJ66" s="179"/>
      <c r="AK66" s="177"/>
      <c r="AL66" s="178"/>
      <c r="AM66" s="179"/>
      <c r="AN66" s="177"/>
      <c r="AO66" s="178"/>
      <c r="AP66" s="179"/>
    </row>
    <row r="67" spans="1:45" s="4" customFormat="1" ht="24" customHeight="1" thickTop="1" x14ac:dyDescent="0.3">
      <c r="R67" s="5"/>
      <c r="S67" s="5"/>
      <c r="T67" s="5"/>
      <c r="U67" s="5"/>
      <c r="V67" s="5"/>
      <c r="W67" s="5"/>
      <c r="X67" s="5"/>
    </row>
    <row r="68" spans="1:45" s="4" customFormat="1" ht="19.5" thickBot="1" x14ac:dyDescent="0.35">
      <c r="A68" s="166" t="s">
        <v>37</v>
      </c>
      <c r="B68" s="166"/>
      <c r="C68" s="166"/>
      <c r="D68" s="166"/>
      <c r="E68" s="166"/>
      <c r="F68" s="29"/>
      <c r="G68" s="29"/>
      <c r="H68" s="7"/>
      <c r="I68" s="7"/>
      <c r="J68" s="7"/>
      <c r="K68" s="7"/>
      <c r="L68" s="7"/>
      <c r="M68" s="7"/>
      <c r="N68" s="7"/>
      <c r="O68" s="7"/>
      <c r="P68" s="7"/>
      <c r="Q68" s="166" t="s">
        <v>38</v>
      </c>
      <c r="R68" s="166"/>
      <c r="S68" s="166"/>
      <c r="T68" s="166"/>
      <c r="U68" s="166"/>
      <c r="V68" s="166"/>
      <c r="W68" s="166"/>
      <c r="X68" s="8"/>
      <c r="Y68" s="29"/>
      <c r="Z68" s="29"/>
      <c r="AA68" s="29"/>
      <c r="AB68" s="7"/>
      <c r="AC68" s="7"/>
      <c r="AD68" s="7"/>
      <c r="AE68" s="7"/>
      <c r="AF68" s="7"/>
      <c r="AG68" s="7"/>
      <c r="AH68" s="7"/>
      <c r="AI68" s="166" t="s">
        <v>39</v>
      </c>
      <c r="AJ68" s="166"/>
      <c r="AK68" s="166"/>
      <c r="AL68" s="167"/>
      <c r="AM68" s="167"/>
      <c r="AN68" s="9" t="s">
        <v>28</v>
      </c>
      <c r="AO68" s="167"/>
      <c r="AP68" s="167"/>
    </row>
    <row r="69" spans="1:45" s="10" customFormat="1" ht="13.5" thickTop="1" x14ac:dyDescent="0.2">
      <c r="R69" s="11"/>
      <c r="S69" s="11"/>
      <c r="T69" s="11"/>
      <c r="U69" s="11"/>
      <c r="V69" s="11"/>
      <c r="W69" s="11"/>
      <c r="X69" s="11"/>
    </row>
    <row r="70" spans="1:45" s="10" customFormat="1" ht="12.75" x14ac:dyDescent="0.2">
      <c r="R70" s="11"/>
      <c r="S70" s="11"/>
      <c r="T70" s="11"/>
      <c r="U70" s="11"/>
      <c r="V70" s="11"/>
      <c r="W70" s="11"/>
      <c r="X70" s="11"/>
    </row>
    <row r="71" spans="1:45" s="12" customFormat="1" ht="36" x14ac:dyDescent="0.55000000000000004">
      <c r="A71" s="196" t="str">
        <f>SORTEIO!$A$7</f>
        <v>Campeonato Nacional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5" s="13" customFormat="1" ht="26.25" x14ac:dyDescent="0.4">
      <c r="A72" s="197" t="s">
        <v>21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</row>
    <row r="73" spans="1:45" s="4" customFormat="1" ht="19.5" thickBot="1" x14ac:dyDescent="0.35">
      <c r="A73" s="198" t="str">
        <f>CONCATENATE(SORTEIO!B12," ",SORTEIO!B14)</f>
        <v>Iniciado Masculino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R73" s="5"/>
      <c r="S73" s="5"/>
      <c r="T73" s="5"/>
      <c r="U73" s="5"/>
      <c r="V73" s="5"/>
      <c r="W73" s="5"/>
      <c r="X73" s="5"/>
    </row>
    <row r="74" spans="1:45" s="13" customFormat="1" ht="27.75" thickTop="1" thickBot="1" x14ac:dyDescent="0.45">
      <c r="A74" s="199" t="s">
        <v>22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1"/>
    </row>
    <row r="75" spans="1:45" s="4" customFormat="1" ht="20.25" thickTop="1" thickBot="1" x14ac:dyDescent="0.35">
      <c r="A75" s="180" t="s">
        <v>23</v>
      </c>
      <c r="B75" s="181"/>
      <c r="C75" s="181"/>
      <c r="D75" s="181"/>
      <c r="E75" s="181"/>
      <c r="F75" s="181"/>
      <c r="G75" s="182"/>
      <c r="H75" s="180" t="s">
        <v>24</v>
      </c>
      <c r="I75" s="181"/>
      <c r="J75" s="181"/>
      <c r="K75" s="181"/>
      <c r="L75" s="181"/>
      <c r="M75" s="181"/>
      <c r="N75" s="182"/>
      <c r="O75" s="180" t="s">
        <v>25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80" t="s">
        <v>26</v>
      </c>
      <c r="AD75" s="181"/>
      <c r="AE75" s="181"/>
      <c r="AF75" s="181"/>
      <c r="AG75" s="181"/>
      <c r="AH75" s="181"/>
      <c r="AI75" s="182"/>
      <c r="AJ75" s="180" t="s">
        <v>27</v>
      </c>
      <c r="AK75" s="181"/>
      <c r="AL75" s="181"/>
      <c r="AM75" s="181"/>
      <c r="AN75" s="181"/>
      <c r="AO75" s="181"/>
      <c r="AP75" s="182"/>
    </row>
    <row r="76" spans="1:45" s="14" customFormat="1" ht="63" thickTop="1" thickBot="1" x14ac:dyDescent="0.95">
      <c r="A76" s="186">
        <v>6</v>
      </c>
      <c r="B76" s="187"/>
      <c r="C76" s="187"/>
      <c r="D76" s="187"/>
      <c r="E76" s="187"/>
      <c r="F76" s="187"/>
      <c r="G76" s="188"/>
      <c r="H76" s="189" t="s">
        <v>60</v>
      </c>
      <c r="I76" s="190"/>
      <c r="J76" s="190"/>
      <c r="K76" s="190"/>
      <c r="L76" s="190"/>
      <c r="M76" s="190"/>
      <c r="N76" s="191"/>
      <c r="O76" s="192"/>
      <c r="P76" s="187"/>
      <c r="Q76" s="187"/>
      <c r="R76" s="187"/>
      <c r="S76" s="187"/>
      <c r="T76" s="187"/>
      <c r="U76" s="187"/>
      <c r="V76" s="187"/>
      <c r="W76" s="187"/>
      <c r="X76" s="6" t="s">
        <v>28</v>
      </c>
      <c r="Y76" s="187"/>
      <c r="Z76" s="187"/>
      <c r="AA76" s="187"/>
      <c r="AB76" s="188"/>
      <c r="AC76" s="193"/>
      <c r="AD76" s="194"/>
      <c r="AE76" s="194"/>
      <c r="AF76" s="194"/>
      <c r="AG76" s="194"/>
      <c r="AH76" s="194"/>
      <c r="AI76" s="195"/>
      <c r="AJ76" s="193"/>
      <c r="AK76" s="194"/>
      <c r="AL76" s="194"/>
      <c r="AM76" s="194"/>
      <c r="AN76" s="194"/>
      <c r="AO76" s="194"/>
      <c r="AP76" s="195"/>
      <c r="AS76" s="4"/>
    </row>
    <row r="77" spans="1:45" s="4" customFormat="1" ht="20.25" thickTop="1" thickBot="1" x14ac:dyDescent="0.35">
      <c r="R77" s="5"/>
      <c r="S77" s="5"/>
      <c r="T77" s="5"/>
      <c r="U77" s="5"/>
      <c r="V77" s="5"/>
      <c r="W77" s="5"/>
      <c r="X77" s="5"/>
    </row>
    <row r="78" spans="1:45" s="4" customFormat="1" ht="20.25" thickTop="1" thickBot="1" x14ac:dyDescent="0.35">
      <c r="A78" s="180" t="s">
        <v>29</v>
      </c>
      <c r="B78" s="181"/>
      <c r="C78" s="182"/>
      <c r="D78" s="180" t="s">
        <v>30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2"/>
      <c r="R78" s="183" t="s">
        <v>59</v>
      </c>
      <c r="S78" s="184"/>
      <c r="T78" s="184"/>
      <c r="U78" s="184"/>
      <c r="V78" s="184"/>
      <c r="W78" s="184"/>
      <c r="X78" s="185"/>
      <c r="Y78" s="180" t="s">
        <v>31</v>
      </c>
      <c r="Z78" s="181"/>
      <c r="AA78" s="182"/>
      <c r="AB78" s="180" t="s">
        <v>32</v>
      </c>
      <c r="AC78" s="181"/>
      <c r="AD78" s="182"/>
      <c r="AE78" s="180" t="s">
        <v>33</v>
      </c>
      <c r="AF78" s="181"/>
      <c r="AG78" s="182"/>
      <c r="AH78" s="180" t="s">
        <v>34</v>
      </c>
      <c r="AI78" s="181"/>
      <c r="AJ78" s="182"/>
      <c r="AK78" s="180" t="s">
        <v>35</v>
      </c>
      <c r="AL78" s="181"/>
      <c r="AM78" s="182"/>
      <c r="AN78" s="180" t="s">
        <v>36</v>
      </c>
      <c r="AO78" s="181"/>
      <c r="AP78" s="182"/>
    </row>
    <row r="79" spans="1:45" s="15" customFormat="1" ht="48" thickTop="1" thickBot="1" x14ac:dyDescent="0.75">
      <c r="A79" s="168"/>
      <c r="B79" s="169"/>
      <c r="C79" s="170"/>
      <c r="D79" s="171">
        <f>'Mapa 16'!R33</f>
        <v>0</v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4">
        <f>'Mapa 16'!R34</f>
        <v>0</v>
      </c>
      <c r="S79" s="175"/>
      <c r="T79" s="175"/>
      <c r="U79" s="175"/>
      <c r="V79" s="175"/>
      <c r="W79" s="175"/>
      <c r="X79" s="176"/>
      <c r="Y79" s="177"/>
      <c r="Z79" s="178"/>
      <c r="AA79" s="179"/>
      <c r="AB79" s="177"/>
      <c r="AC79" s="178"/>
      <c r="AD79" s="179"/>
      <c r="AE79" s="177"/>
      <c r="AF79" s="178"/>
      <c r="AG79" s="179"/>
      <c r="AH79" s="177"/>
      <c r="AI79" s="178"/>
      <c r="AJ79" s="179"/>
      <c r="AK79" s="177"/>
      <c r="AL79" s="178"/>
      <c r="AM79" s="179"/>
      <c r="AN79" s="177"/>
      <c r="AO79" s="178"/>
      <c r="AP79" s="179"/>
      <c r="AS79" s="16"/>
    </row>
    <row r="80" spans="1:45" s="15" customFormat="1" ht="48" customHeight="1" thickTop="1" thickBot="1" x14ac:dyDescent="0.75">
      <c r="A80" s="168"/>
      <c r="B80" s="169"/>
      <c r="C80" s="170"/>
      <c r="D80" s="171">
        <f>'Mapa 16'!R35</f>
        <v>0</v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4">
        <f>'Mapa 16'!R36</f>
        <v>0</v>
      </c>
      <c r="S80" s="175"/>
      <c r="T80" s="175"/>
      <c r="U80" s="175"/>
      <c r="V80" s="175"/>
      <c r="W80" s="175"/>
      <c r="X80" s="176"/>
      <c r="Y80" s="177"/>
      <c r="Z80" s="178"/>
      <c r="AA80" s="179"/>
      <c r="AB80" s="177"/>
      <c r="AC80" s="178"/>
      <c r="AD80" s="179"/>
      <c r="AE80" s="177"/>
      <c r="AF80" s="178"/>
      <c r="AG80" s="179"/>
      <c r="AH80" s="177"/>
      <c r="AI80" s="178"/>
      <c r="AJ80" s="179"/>
      <c r="AK80" s="177"/>
      <c r="AL80" s="178"/>
      <c r="AM80" s="179"/>
      <c r="AN80" s="177"/>
      <c r="AO80" s="178"/>
      <c r="AP80" s="179"/>
    </row>
    <row r="81" spans="1:45" s="4" customFormat="1" ht="24" customHeight="1" thickTop="1" x14ac:dyDescent="0.3">
      <c r="R81" s="5"/>
      <c r="S81" s="5"/>
      <c r="T81" s="5"/>
      <c r="U81" s="5"/>
      <c r="V81" s="5"/>
      <c r="W81" s="5"/>
      <c r="X81" s="5"/>
    </row>
    <row r="82" spans="1:45" s="4" customFormat="1" ht="19.5" thickBot="1" x14ac:dyDescent="0.35">
      <c r="A82" s="166" t="s">
        <v>37</v>
      </c>
      <c r="B82" s="166"/>
      <c r="C82" s="166"/>
      <c r="D82" s="166"/>
      <c r="E82" s="166"/>
      <c r="F82" s="29"/>
      <c r="G82" s="29"/>
      <c r="H82" s="7"/>
      <c r="I82" s="7"/>
      <c r="J82" s="7"/>
      <c r="K82" s="7"/>
      <c r="L82" s="7"/>
      <c r="M82" s="7"/>
      <c r="N82" s="7"/>
      <c r="O82" s="7"/>
      <c r="P82" s="7"/>
      <c r="Q82" s="166" t="s">
        <v>38</v>
      </c>
      <c r="R82" s="166"/>
      <c r="S82" s="166"/>
      <c r="T82" s="166"/>
      <c r="U82" s="166"/>
      <c r="V82" s="166"/>
      <c r="W82" s="166"/>
      <c r="X82" s="8"/>
      <c r="Y82" s="29"/>
      <c r="Z82" s="29"/>
      <c r="AA82" s="29"/>
      <c r="AB82" s="7"/>
      <c r="AC82" s="7"/>
      <c r="AD82" s="7"/>
      <c r="AE82" s="7"/>
      <c r="AF82" s="7"/>
      <c r="AG82" s="7"/>
      <c r="AH82" s="7"/>
      <c r="AI82" s="166" t="s">
        <v>39</v>
      </c>
      <c r="AJ82" s="166"/>
      <c r="AK82" s="166"/>
      <c r="AL82" s="167"/>
      <c r="AM82" s="167"/>
      <c r="AN82" s="9" t="s">
        <v>28</v>
      </c>
      <c r="AO82" s="167"/>
      <c r="AP82" s="167"/>
    </row>
    <row r="83" spans="1:45" s="10" customFormat="1" ht="13.5" thickTop="1" x14ac:dyDescent="0.2">
      <c r="R83" s="11"/>
      <c r="S83" s="11"/>
      <c r="T83" s="11"/>
      <c r="U83" s="11"/>
      <c r="V83" s="11"/>
      <c r="W83" s="11"/>
      <c r="X83" s="11"/>
    </row>
    <row r="84" spans="1:45" s="10" customFormat="1" ht="12.75" x14ac:dyDescent="0.2">
      <c r="R84" s="11"/>
      <c r="S84" s="11"/>
      <c r="T84" s="11"/>
      <c r="U84" s="11"/>
      <c r="V84" s="11"/>
      <c r="W84" s="11"/>
      <c r="X84" s="11"/>
    </row>
    <row r="85" spans="1:45" s="12" customFormat="1" ht="36" x14ac:dyDescent="0.55000000000000004">
      <c r="A85" s="196" t="str">
        <f>SORTEIO!$A$7</f>
        <v>Campeonato Nacional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</row>
    <row r="86" spans="1:45" s="13" customFormat="1" ht="26.25" x14ac:dyDescent="0.4">
      <c r="A86" s="197" t="s">
        <v>21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</row>
    <row r="87" spans="1:45" s="4" customFormat="1" ht="19.5" thickBot="1" x14ac:dyDescent="0.35">
      <c r="A87" s="198" t="str">
        <f>CONCATENATE(SORTEIO!B12," ",SORTEIO!B14)</f>
        <v>Iniciado Masculino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R87" s="5"/>
      <c r="S87" s="5"/>
      <c r="T87" s="5"/>
      <c r="U87" s="5"/>
      <c r="V87" s="5"/>
      <c r="W87" s="5"/>
      <c r="X87" s="5"/>
    </row>
    <row r="88" spans="1:45" s="13" customFormat="1" ht="27.75" thickTop="1" thickBot="1" x14ac:dyDescent="0.45">
      <c r="A88" s="199" t="s">
        <v>22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1"/>
    </row>
    <row r="89" spans="1:45" s="4" customFormat="1" ht="20.25" thickTop="1" thickBot="1" x14ac:dyDescent="0.35">
      <c r="A89" s="180" t="s">
        <v>23</v>
      </c>
      <c r="B89" s="181"/>
      <c r="C89" s="181"/>
      <c r="D89" s="181"/>
      <c r="E89" s="181"/>
      <c r="F89" s="181"/>
      <c r="G89" s="182"/>
      <c r="H89" s="180" t="s">
        <v>24</v>
      </c>
      <c r="I89" s="181"/>
      <c r="J89" s="181"/>
      <c r="K89" s="181"/>
      <c r="L89" s="181"/>
      <c r="M89" s="181"/>
      <c r="N89" s="182"/>
      <c r="O89" s="180" t="s">
        <v>25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2"/>
      <c r="AC89" s="180" t="s">
        <v>26</v>
      </c>
      <c r="AD89" s="181"/>
      <c r="AE89" s="181"/>
      <c r="AF89" s="181"/>
      <c r="AG89" s="181"/>
      <c r="AH89" s="181"/>
      <c r="AI89" s="182"/>
      <c r="AJ89" s="180" t="s">
        <v>27</v>
      </c>
      <c r="AK89" s="181"/>
      <c r="AL89" s="181"/>
      <c r="AM89" s="181"/>
      <c r="AN89" s="181"/>
      <c r="AO89" s="181"/>
      <c r="AP89" s="182"/>
    </row>
    <row r="90" spans="1:45" s="14" customFormat="1" ht="63" thickTop="1" thickBot="1" x14ac:dyDescent="0.95">
      <c r="A90" s="186">
        <v>7</v>
      </c>
      <c r="B90" s="187"/>
      <c r="C90" s="187"/>
      <c r="D90" s="187"/>
      <c r="E90" s="187"/>
      <c r="F90" s="187"/>
      <c r="G90" s="188"/>
      <c r="H90" s="189" t="s">
        <v>60</v>
      </c>
      <c r="I90" s="190"/>
      <c r="J90" s="190"/>
      <c r="K90" s="190"/>
      <c r="L90" s="190"/>
      <c r="M90" s="190"/>
      <c r="N90" s="191"/>
      <c r="O90" s="192"/>
      <c r="P90" s="187"/>
      <c r="Q90" s="187"/>
      <c r="R90" s="187"/>
      <c r="S90" s="187"/>
      <c r="T90" s="187"/>
      <c r="U90" s="187"/>
      <c r="V90" s="187"/>
      <c r="W90" s="187"/>
      <c r="X90" s="6" t="s">
        <v>28</v>
      </c>
      <c r="Y90" s="187"/>
      <c r="Z90" s="187"/>
      <c r="AA90" s="187"/>
      <c r="AB90" s="188"/>
      <c r="AC90" s="193"/>
      <c r="AD90" s="194"/>
      <c r="AE90" s="194"/>
      <c r="AF90" s="194"/>
      <c r="AG90" s="194"/>
      <c r="AH90" s="194"/>
      <c r="AI90" s="195"/>
      <c r="AJ90" s="193"/>
      <c r="AK90" s="194"/>
      <c r="AL90" s="194"/>
      <c r="AM90" s="194"/>
      <c r="AN90" s="194"/>
      <c r="AO90" s="194"/>
      <c r="AP90" s="195"/>
      <c r="AS90" s="4"/>
    </row>
    <row r="91" spans="1:45" s="4" customFormat="1" ht="20.25" thickTop="1" thickBot="1" x14ac:dyDescent="0.35">
      <c r="R91" s="5"/>
      <c r="S91" s="5"/>
      <c r="T91" s="5"/>
      <c r="U91" s="5"/>
      <c r="V91" s="5"/>
      <c r="W91" s="5"/>
      <c r="X91" s="5"/>
    </row>
    <row r="92" spans="1:45" s="4" customFormat="1" ht="20.25" thickTop="1" thickBot="1" x14ac:dyDescent="0.35">
      <c r="A92" s="180" t="s">
        <v>29</v>
      </c>
      <c r="B92" s="181"/>
      <c r="C92" s="182"/>
      <c r="D92" s="180" t="s">
        <v>30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2"/>
      <c r="R92" s="183" t="s">
        <v>59</v>
      </c>
      <c r="S92" s="184"/>
      <c r="T92" s="184"/>
      <c r="U92" s="184"/>
      <c r="V92" s="184"/>
      <c r="W92" s="184"/>
      <c r="X92" s="185"/>
      <c r="Y92" s="180" t="s">
        <v>31</v>
      </c>
      <c r="Z92" s="181"/>
      <c r="AA92" s="182"/>
      <c r="AB92" s="180" t="s">
        <v>32</v>
      </c>
      <c r="AC92" s="181"/>
      <c r="AD92" s="182"/>
      <c r="AE92" s="180" t="s">
        <v>33</v>
      </c>
      <c r="AF92" s="181"/>
      <c r="AG92" s="182"/>
      <c r="AH92" s="180" t="s">
        <v>34</v>
      </c>
      <c r="AI92" s="181"/>
      <c r="AJ92" s="182"/>
      <c r="AK92" s="180" t="s">
        <v>35</v>
      </c>
      <c r="AL92" s="181"/>
      <c r="AM92" s="182"/>
      <c r="AN92" s="180" t="s">
        <v>36</v>
      </c>
      <c r="AO92" s="181"/>
      <c r="AP92" s="182"/>
    </row>
    <row r="93" spans="1:45" s="15" customFormat="1" ht="48" thickTop="1" thickBot="1" x14ac:dyDescent="0.75">
      <c r="A93" s="168"/>
      <c r="B93" s="169"/>
      <c r="C93" s="170"/>
      <c r="D93" s="171">
        <f>'Mapa 16'!R38</f>
        <v>0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3"/>
      <c r="R93" s="174">
        <f>'Mapa 16'!R39</f>
        <v>0</v>
      </c>
      <c r="S93" s="175"/>
      <c r="T93" s="175"/>
      <c r="U93" s="175"/>
      <c r="V93" s="175"/>
      <c r="W93" s="175"/>
      <c r="X93" s="176"/>
      <c r="Y93" s="177"/>
      <c r="Z93" s="178"/>
      <c r="AA93" s="179"/>
      <c r="AB93" s="177"/>
      <c r="AC93" s="178"/>
      <c r="AD93" s="179"/>
      <c r="AE93" s="177"/>
      <c r="AF93" s="178"/>
      <c r="AG93" s="179"/>
      <c r="AH93" s="177"/>
      <c r="AI93" s="178"/>
      <c r="AJ93" s="179"/>
      <c r="AK93" s="177"/>
      <c r="AL93" s="178"/>
      <c r="AM93" s="179"/>
      <c r="AN93" s="177"/>
      <c r="AO93" s="178"/>
      <c r="AP93" s="179"/>
      <c r="AS93" s="16"/>
    </row>
    <row r="94" spans="1:45" s="15" customFormat="1" ht="48" customHeight="1" thickTop="1" thickBot="1" x14ac:dyDescent="0.75">
      <c r="A94" s="168"/>
      <c r="B94" s="169"/>
      <c r="C94" s="170"/>
      <c r="D94" s="171">
        <f>'Mapa 16'!R40</f>
        <v>0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3"/>
      <c r="R94" s="174">
        <f>'Mapa 16'!R41</f>
        <v>0</v>
      </c>
      <c r="S94" s="175"/>
      <c r="T94" s="175"/>
      <c r="U94" s="175"/>
      <c r="V94" s="175"/>
      <c r="W94" s="175"/>
      <c r="X94" s="176"/>
      <c r="Y94" s="177"/>
      <c r="Z94" s="178"/>
      <c r="AA94" s="179"/>
      <c r="AB94" s="177"/>
      <c r="AC94" s="178"/>
      <c r="AD94" s="179"/>
      <c r="AE94" s="177"/>
      <c r="AF94" s="178"/>
      <c r="AG94" s="179"/>
      <c r="AH94" s="177"/>
      <c r="AI94" s="178"/>
      <c r="AJ94" s="179"/>
      <c r="AK94" s="177"/>
      <c r="AL94" s="178"/>
      <c r="AM94" s="179"/>
      <c r="AN94" s="177"/>
      <c r="AO94" s="178"/>
      <c r="AP94" s="179"/>
    </row>
    <row r="95" spans="1:45" s="4" customFormat="1" ht="24" customHeight="1" thickTop="1" x14ac:dyDescent="0.3">
      <c r="R95" s="5"/>
      <c r="S95" s="5"/>
      <c r="T95" s="5"/>
      <c r="U95" s="5"/>
      <c r="V95" s="5"/>
      <c r="W95" s="5"/>
      <c r="X95" s="5"/>
    </row>
    <row r="96" spans="1:45" s="4" customFormat="1" ht="19.5" thickBot="1" x14ac:dyDescent="0.35">
      <c r="A96" s="166" t="s">
        <v>37</v>
      </c>
      <c r="B96" s="166"/>
      <c r="C96" s="166"/>
      <c r="D96" s="166"/>
      <c r="E96" s="166"/>
      <c r="F96" s="29"/>
      <c r="G96" s="29"/>
      <c r="H96" s="7"/>
      <c r="I96" s="7"/>
      <c r="J96" s="7"/>
      <c r="K96" s="7"/>
      <c r="L96" s="7"/>
      <c r="M96" s="7"/>
      <c r="N96" s="7"/>
      <c r="O96" s="7"/>
      <c r="P96" s="7"/>
      <c r="Q96" s="166" t="s">
        <v>38</v>
      </c>
      <c r="R96" s="166"/>
      <c r="S96" s="166"/>
      <c r="T96" s="166"/>
      <c r="U96" s="166"/>
      <c r="V96" s="166"/>
      <c r="W96" s="166"/>
      <c r="X96" s="8"/>
      <c r="Y96" s="29"/>
      <c r="Z96" s="29"/>
      <c r="AA96" s="29"/>
      <c r="AB96" s="7"/>
      <c r="AC96" s="7"/>
      <c r="AD96" s="7"/>
      <c r="AE96" s="7"/>
      <c r="AF96" s="7"/>
      <c r="AG96" s="7"/>
      <c r="AH96" s="7"/>
      <c r="AI96" s="166" t="s">
        <v>39</v>
      </c>
      <c r="AJ96" s="166"/>
      <c r="AK96" s="166"/>
      <c r="AL96" s="167"/>
      <c r="AM96" s="167"/>
      <c r="AN96" s="9" t="s">
        <v>28</v>
      </c>
      <c r="AO96" s="167"/>
      <c r="AP96" s="167"/>
    </row>
    <row r="97" spans="1:45" s="10" customFormat="1" ht="13.5" thickTop="1" x14ac:dyDescent="0.2">
      <c r="R97" s="11"/>
      <c r="S97" s="11"/>
      <c r="T97" s="11"/>
      <c r="U97" s="11"/>
      <c r="V97" s="11"/>
      <c r="W97" s="11"/>
      <c r="X97" s="11"/>
    </row>
    <row r="98" spans="1:45" s="10" customFormat="1" ht="12.75" x14ac:dyDescent="0.2">
      <c r="R98" s="11"/>
      <c r="S98" s="11"/>
      <c r="T98" s="11"/>
      <c r="U98" s="11"/>
      <c r="V98" s="11"/>
      <c r="W98" s="11"/>
      <c r="X98" s="11"/>
    </row>
    <row r="99" spans="1:45" s="12" customFormat="1" ht="36" x14ac:dyDescent="0.55000000000000004">
      <c r="A99" s="196" t="str">
        <f>SORTEIO!$A$7</f>
        <v>Campeonato Nacional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</row>
    <row r="100" spans="1:45" s="13" customFormat="1" ht="26.25" x14ac:dyDescent="0.4">
      <c r="A100" s="197" t="s">
        <v>21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</row>
    <row r="101" spans="1:45" s="4" customFormat="1" ht="19.5" thickBot="1" x14ac:dyDescent="0.35">
      <c r="A101" s="198" t="str">
        <f>CONCATENATE(SORTEIO!B12," ",SORTEIO!B14)</f>
        <v>Iniciado Masculino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R101" s="5"/>
      <c r="S101" s="5"/>
      <c r="T101" s="5"/>
      <c r="U101" s="5"/>
      <c r="V101" s="5"/>
      <c r="W101" s="5"/>
      <c r="X101" s="5"/>
    </row>
    <row r="102" spans="1:45" s="13" customFormat="1" ht="27.75" thickTop="1" thickBot="1" x14ac:dyDescent="0.45">
      <c r="A102" s="199" t="s">
        <v>22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1"/>
    </row>
    <row r="103" spans="1:45" s="4" customFormat="1" ht="20.25" thickTop="1" thickBot="1" x14ac:dyDescent="0.35">
      <c r="A103" s="180" t="s">
        <v>23</v>
      </c>
      <c r="B103" s="181"/>
      <c r="C103" s="181"/>
      <c r="D103" s="181"/>
      <c r="E103" s="181"/>
      <c r="F103" s="181"/>
      <c r="G103" s="182"/>
      <c r="H103" s="180" t="s">
        <v>24</v>
      </c>
      <c r="I103" s="181"/>
      <c r="J103" s="181"/>
      <c r="K103" s="181"/>
      <c r="L103" s="181"/>
      <c r="M103" s="181"/>
      <c r="N103" s="182"/>
      <c r="O103" s="180" t="s">
        <v>25</v>
      </c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2"/>
      <c r="AC103" s="180" t="s">
        <v>26</v>
      </c>
      <c r="AD103" s="181"/>
      <c r="AE103" s="181"/>
      <c r="AF103" s="181"/>
      <c r="AG103" s="181"/>
      <c r="AH103" s="181"/>
      <c r="AI103" s="182"/>
      <c r="AJ103" s="180" t="s">
        <v>27</v>
      </c>
      <c r="AK103" s="181"/>
      <c r="AL103" s="181"/>
      <c r="AM103" s="181"/>
      <c r="AN103" s="181"/>
      <c r="AO103" s="181"/>
      <c r="AP103" s="182"/>
    </row>
    <row r="104" spans="1:45" s="14" customFormat="1" ht="63" thickTop="1" thickBot="1" x14ac:dyDescent="0.95">
      <c r="A104" s="186">
        <v>8</v>
      </c>
      <c r="B104" s="187"/>
      <c r="C104" s="187"/>
      <c r="D104" s="187"/>
      <c r="E104" s="187"/>
      <c r="F104" s="187"/>
      <c r="G104" s="188"/>
      <c r="H104" s="189" t="s">
        <v>60</v>
      </c>
      <c r="I104" s="190"/>
      <c r="J104" s="190"/>
      <c r="K104" s="190"/>
      <c r="L104" s="190"/>
      <c r="M104" s="190"/>
      <c r="N104" s="191"/>
      <c r="O104" s="192"/>
      <c r="P104" s="187"/>
      <c r="Q104" s="187"/>
      <c r="R104" s="187"/>
      <c r="S104" s="187"/>
      <c r="T104" s="187"/>
      <c r="U104" s="187"/>
      <c r="V104" s="187"/>
      <c r="W104" s="187"/>
      <c r="X104" s="6" t="s">
        <v>28</v>
      </c>
      <c r="Y104" s="187"/>
      <c r="Z104" s="187"/>
      <c r="AA104" s="187"/>
      <c r="AB104" s="188"/>
      <c r="AC104" s="193"/>
      <c r="AD104" s="194"/>
      <c r="AE104" s="194"/>
      <c r="AF104" s="194"/>
      <c r="AG104" s="194"/>
      <c r="AH104" s="194"/>
      <c r="AI104" s="195"/>
      <c r="AJ104" s="193"/>
      <c r="AK104" s="194"/>
      <c r="AL104" s="194"/>
      <c r="AM104" s="194"/>
      <c r="AN104" s="194"/>
      <c r="AO104" s="194"/>
      <c r="AP104" s="195"/>
      <c r="AS104" s="4"/>
    </row>
    <row r="105" spans="1:45" s="4" customFormat="1" ht="20.25" thickTop="1" thickBot="1" x14ac:dyDescent="0.35">
      <c r="R105" s="5"/>
      <c r="S105" s="5"/>
      <c r="T105" s="5"/>
      <c r="U105" s="5"/>
      <c r="V105" s="5"/>
      <c r="W105" s="5"/>
      <c r="X105" s="5"/>
    </row>
    <row r="106" spans="1:45" s="4" customFormat="1" ht="20.25" thickTop="1" thickBot="1" x14ac:dyDescent="0.35">
      <c r="A106" s="180" t="s">
        <v>29</v>
      </c>
      <c r="B106" s="181"/>
      <c r="C106" s="182"/>
      <c r="D106" s="180" t="s">
        <v>30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2"/>
      <c r="R106" s="183" t="s">
        <v>59</v>
      </c>
      <c r="S106" s="184"/>
      <c r="T106" s="184"/>
      <c r="U106" s="184"/>
      <c r="V106" s="184"/>
      <c r="W106" s="184"/>
      <c r="X106" s="185"/>
      <c r="Y106" s="180" t="s">
        <v>31</v>
      </c>
      <c r="Z106" s="181"/>
      <c r="AA106" s="182"/>
      <c r="AB106" s="180" t="s">
        <v>32</v>
      </c>
      <c r="AC106" s="181"/>
      <c r="AD106" s="182"/>
      <c r="AE106" s="180" t="s">
        <v>33</v>
      </c>
      <c r="AF106" s="181"/>
      <c r="AG106" s="182"/>
      <c r="AH106" s="180" t="s">
        <v>34</v>
      </c>
      <c r="AI106" s="181"/>
      <c r="AJ106" s="182"/>
      <c r="AK106" s="180" t="s">
        <v>35</v>
      </c>
      <c r="AL106" s="181"/>
      <c r="AM106" s="182"/>
      <c r="AN106" s="180" t="s">
        <v>36</v>
      </c>
      <c r="AO106" s="181"/>
      <c r="AP106" s="182"/>
    </row>
    <row r="107" spans="1:45" s="15" customFormat="1" ht="48" thickTop="1" thickBot="1" x14ac:dyDescent="0.75">
      <c r="A107" s="168"/>
      <c r="B107" s="169"/>
      <c r="C107" s="170"/>
      <c r="D107" s="171">
        <f>'Mapa 16'!R43</f>
        <v>0</v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174">
        <f>'Mapa 16'!R44</f>
        <v>0</v>
      </c>
      <c r="S107" s="175"/>
      <c r="T107" s="175"/>
      <c r="U107" s="175"/>
      <c r="V107" s="175"/>
      <c r="W107" s="175"/>
      <c r="X107" s="176"/>
      <c r="Y107" s="177"/>
      <c r="Z107" s="178"/>
      <c r="AA107" s="179"/>
      <c r="AB107" s="177"/>
      <c r="AC107" s="178"/>
      <c r="AD107" s="179"/>
      <c r="AE107" s="177"/>
      <c r="AF107" s="178"/>
      <c r="AG107" s="179"/>
      <c r="AH107" s="177"/>
      <c r="AI107" s="178"/>
      <c r="AJ107" s="179"/>
      <c r="AK107" s="177"/>
      <c r="AL107" s="178"/>
      <c r="AM107" s="179"/>
      <c r="AN107" s="177"/>
      <c r="AO107" s="178"/>
      <c r="AP107" s="179"/>
      <c r="AS107" s="16"/>
    </row>
    <row r="108" spans="1:45" s="15" customFormat="1" ht="48" customHeight="1" thickTop="1" thickBot="1" x14ac:dyDescent="0.75">
      <c r="A108" s="168"/>
      <c r="B108" s="169"/>
      <c r="C108" s="170"/>
      <c r="D108" s="171">
        <f>'Mapa 16'!R45</f>
        <v>0</v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3"/>
      <c r="R108" s="174">
        <f>'Mapa 16'!R46</f>
        <v>0</v>
      </c>
      <c r="S108" s="175"/>
      <c r="T108" s="175"/>
      <c r="U108" s="175"/>
      <c r="V108" s="175"/>
      <c r="W108" s="175"/>
      <c r="X108" s="176"/>
      <c r="Y108" s="177"/>
      <c r="Z108" s="178"/>
      <c r="AA108" s="179"/>
      <c r="AB108" s="177"/>
      <c r="AC108" s="178"/>
      <c r="AD108" s="179"/>
      <c r="AE108" s="177"/>
      <c r="AF108" s="178"/>
      <c r="AG108" s="179"/>
      <c r="AH108" s="177"/>
      <c r="AI108" s="178"/>
      <c r="AJ108" s="179"/>
      <c r="AK108" s="177"/>
      <c r="AL108" s="178"/>
      <c r="AM108" s="179"/>
      <c r="AN108" s="177"/>
      <c r="AO108" s="178"/>
      <c r="AP108" s="179"/>
    </row>
    <row r="109" spans="1:45" s="4" customFormat="1" ht="24" customHeight="1" thickTop="1" x14ac:dyDescent="0.3">
      <c r="R109" s="5"/>
      <c r="S109" s="5"/>
      <c r="T109" s="5"/>
      <c r="U109" s="5"/>
      <c r="V109" s="5"/>
      <c r="W109" s="5"/>
      <c r="X109" s="5"/>
    </row>
    <row r="110" spans="1:45" s="4" customFormat="1" ht="19.5" thickBot="1" x14ac:dyDescent="0.35">
      <c r="A110" s="166" t="s">
        <v>37</v>
      </c>
      <c r="B110" s="166"/>
      <c r="C110" s="166"/>
      <c r="D110" s="166"/>
      <c r="E110" s="166"/>
      <c r="F110" s="29"/>
      <c r="G110" s="29"/>
      <c r="H110" s="7"/>
      <c r="I110" s="7"/>
      <c r="J110" s="7"/>
      <c r="K110" s="7"/>
      <c r="L110" s="7"/>
      <c r="M110" s="7"/>
      <c r="N110" s="7"/>
      <c r="O110" s="7"/>
      <c r="P110" s="7"/>
      <c r="Q110" s="166" t="s">
        <v>38</v>
      </c>
      <c r="R110" s="166"/>
      <c r="S110" s="166"/>
      <c r="T110" s="166"/>
      <c r="U110" s="166"/>
      <c r="V110" s="166"/>
      <c r="W110" s="166"/>
      <c r="X110" s="8"/>
      <c r="Y110" s="29"/>
      <c r="Z110" s="29"/>
      <c r="AA110" s="29"/>
      <c r="AB110" s="7"/>
      <c r="AC110" s="7"/>
      <c r="AD110" s="7"/>
      <c r="AE110" s="7"/>
      <c r="AF110" s="7"/>
      <c r="AG110" s="7"/>
      <c r="AH110" s="7"/>
      <c r="AI110" s="166" t="s">
        <v>39</v>
      </c>
      <c r="AJ110" s="166"/>
      <c r="AK110" s="166"/>
      <c r="AL110" s="167"/>
      <c r="AM110" s="167"/>
      <c r="AN110" s="9" t="s">
        <v>28</v>
      </c>
      <c r="AO110" s="167"/>
      <c r="AP110" s="167"/>
    </row>
    <row r="111" spans="1:45" s="10" customFormat="1" ht="13.5" thickTop="1" x14ac:dyDescent="0.2">
      <c r="R111" s="11"/>
      <c r="S111" s="11"/>
      <c r="T111" s="11"/>
      <c r="U111" s="11"/>
      <c r="V111" s="11"/>
      <c r="W111" s="11"/>
      <c r="X111" s="11"/>
    </row>
    <row r="112" spans="1:45" s="10" customFormat="1" ht="12.75" x14ac:dyDescent="0.2">
      <c r="R112" s="11"/>
      <c r="S112" s="11"/>
      <c r="T112" s="11"/>
      <c r="U112" s="11"/>
      <c r="V112" s="11"/>
      <c r="W112" s="11"/>
      <c r="X112" s="11"/>
    </row>
  </sheetData>
  <sheetProtection algorithmName="SHA-512" hashValue="pEYxVppRruM38MHykqK0rW1h0VOVkjn/XR6dVfM6sCwnh3Lnr1ktyw/A+RJL+xaGJJwA6S5CwCUbZ2hQqDqnVw==" saltValue="ufTTgsDmsVsiK+xgRbqzdg==" spinCount="100000" sheet="1" objects="1" scenarios="1"/>
  <mergeCells count="376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62:G62"/>
    <mergeCell ref="H62:N62"/>
    <mergeCell ref="O62:W62"/>
    <mergeCell ref="Y62:AB62"/>
    <mergeCell ref="AC62:AI62"/>
    <mergeCell ref="AJ62:AP62"/>
    <mergeCell ref="A64:C64"/>
    <mergeCell ref="D64:Q64"/>
    <mergeCell ref="R64:X64"/>
    <mergeCell ref="Y64:AA64"/>
    <mergeCell ref="AB64:AD64"/>
    <mergeCell ref="AE64:AG64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N66:AP66"/>
    <mergeCell ref="A68:E68"/>
    <mergeCell ref="Q68:W68"/>
    <mergeCell ref="AI68:AK68"/>
    <mergeCell ref="AL68:AM68"/>
    <mergeCell ref="AO68:AP68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76:G76"/>
    <mergeCell ref="H76:N76"/>
    <mergeCell ref="O76:W76"/>
    <mergeCell ref="Y76:AB76"/>
    <mergeCell ref="AC76:AI76"/>
    <mergeCell ref="AJ76:AP76"/>
    <mergeCell ref="A78:C78"/>
    <mergeCell ref="D78:Q78"/>
    <mergeCell ref="R78:X78"/>
    <mergeCell ref="Y78:AA78"/>
    <mergeCell ref="AB78:AD78"/>
    <mergeCell ref="AE78:AG78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K79:AM79"/>
    <mergeCell ref="AN79:AP79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N80:AP80"/>
    <mergeCell ref="A82:E82"/>
    <mergeCell ref="Q82:W82"/>
    <mergeCell ref="AI82:AK82"/>
    <mergeCell ref="AL82:AM82"/>
    <mergeCell ref="AO82:AP82"/>
    <mergeCell ref="A85:AP85"/>
    <mergeCell ref="A86:AP86"/>
    <mergeCell ref="A87:N87"/>
    <mergeCell ref="A88:AP88"/>
    <mergeCell ref="A89:G89"/>
    <mergeCell ref="H89:N89"/>
    <mergeCell ref="O89:AB89"/>
    <mergeCell ref="AC89:AI89"/>
    <mergeCell ref="AJ89:AP89"/>
    <mergeCell ref="A90:G90"/>
    <mergeCell ref="H90:N90"/>
    <mergeCell ref="O90:W90"/>
    <mergeCell ref="Y90:AB90"/>
    <mergeCell ref="AC90:AI90"/>
    <mergeCell ref="AJ90:AP90"/>
    <mergeCell ref="A92:C92"/>
    <mergeCell ref="D92:Q92"/>
    <mergeCell ref="R92:X92"/>
    <mergeCell ref="Y92:AA92"/>
    <mergeCell ref="AB92:AD92"/>
    <mergeCell ref="AE92:AG92"/>
    <mergeCell ref="AH92:AJ92"/>
    <mergeCell ref="AK92:AM92"/>
    <mergeCell ref="AN92:AP92"/>
    <mergeCell ref="A93:C93"/>
    <mergeCell ref="D93:Q93"/>
    <mergeCell ref="R93:X93"/>
    <mergeCell ref="Y93:AA93"/>
    <mergeCell ref="AB93:AD93"/>
    <mergeCell ref="AE93:AG93"/>
    <mergeCell ref="AH93:AJ93"/>
    <mergeCell ref="AK93:AM93"/>
    <mergeCell ref="AN93:AP93"/>
    <mergeCell ref="A94:C94"/>
    <mergeCell ref="D94:Q94"/>
    <mergeCell ref="R94:X94"/>
    <mergeCell ref="Y94:AA94"/>
    <mergeCell ref="AB94:AD94"/>
    <mergeCell ref="AE94:AG94"/>
    <mergeCell ref="AH94:AJ94"/>
    <mergeCell ref="AK94:AM94"/>
    <mergeCell ref="AN94:AP94"/>
    <mergeCell ref="A96:E96"/>
    <mergeCell ref="Q96:W96"/>
    <mergeCell ref="AI96:AK96"/>
    <mergeCell ref="AL96:AM96"/>
    <mergeCell ref="AO96:AP96"/>
    <mergeCell ref="A99:AP99"/>
    <mergeCell ref="A100:AP100"/>
    <mergeCell ref="A101:N101"/>
    <mergeCell ref="A102:AP102"/>
    <mergeCell ref="A103:G103"/>
    <mergeCell ref="H103:N103"/>
    <mergeCell ref="O103:AB103"/>
    <mergeCell ref="AC103:AI103"/>
    <mergeCell ref="AJ103:AP103"/>
    <mergeCell ref="A104:G104"/>
    <mergeCell ref="H104:N104"/>
    <mergeCell ref="O104:W104"/>
    <mergeCell ref="Y104:AB104"/>
    <mergeCell ref="AC104:AI104"/>
    <mergeCell ref="AJ104:AP104"/>
    <mergeCell ref="A106:C106"/>
    <mergeCell ref="D106:Q106"/>
    <mergeCell ref="R106:X106"/>
    <mergeCell ref="Y106:AA106"/>
    <mergeCell ref="AB106:AD106"/>
    <mergeCell ref="AE106:AG106"/>
    <mergeCell ref="AH106:AJ106"/>
    <mergeCell ref="AK106:AM106"/>
    <mergeCell ref="AN106:AP106"/>
    <mergeCell ref="A107:C107"/>
    <mergeCell ref="D107:Q107"/>
    <mergeCell ref="R107:X107"/>
    <mergeCell ref="Y107:AA107"/>
    <mergeCell ref="AB107:AD107"/>
    <mergeCell ref="AE107:AG107"/>
    <mergeCell ref="AH107:AJ107"/>
    <mergeCell ref="AK107:AM107"/>
    <mergeCell ref="AN107:AP107"/>
    <mergeCell ref="A110:E110"/>
    <mergeCell ref="Q110:W110"/>
    <mergeCell ref="AI110:AK110"/>
    <mergeCell ref="AL110:AM110"/>
    <mergeCell ref="AO110:AP110"/>
    <mergeCell ref="A108:C108"/>
    <mergeCell ref="D108:Q108"/>
    <mergeCell ref="R108:X108"/>
    <mergeCell ref="Y108:AA108"/>
    <mergeCell ref="AB108:AD108"/>
    <mergeCell ref="AE108:AG108"/>
    <mergeCell ref="AH108:AJ108"/>
    <mergeCell ref="AK108:AM108"/>
    <mergeCell ref="AN108:AP10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AS112"/>
  <sheetViews>
    <sheetView zoomScale="70" zoomScaleNormal="70" workbookViewId="0">
      <selection activeCell="AS6" sqref="AS6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9</v>
      </c>
      <c r="B6" s="187"/>
      <c r="C6" s="187"/>
      <c r="D6" s="187"/>
      <c r="E6" s="187"/>
      <c r="F6" s="187"/>
      <c r="G6" s="188"/>
      <c r="H6" s="189" t="s">
        <v>61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16'!T9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16'!T10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16'!T14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16'!T15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18"/>
      <c r="Z12" s="18"/>
      <c r="AA12" s="18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SORTEIO!$A$7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10</v>
      </c>
      <c r="B20" s="187"/>
      <c r="C20" s="187"/>
      <c r="D20" s="187"/>
      <c r="E20" s="187"/>
      <c r="F20" s="187"/>
      <c r="G20" s="188"/>
      <c r="H20" s="189" t="s">
        <v>61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16'!T19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16'!T20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16'!T24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16'!T25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18"/>
      <c r="Z26" s="18"/>
      <c r="AA26" s="18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SORTEIO!$A$7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11</v>
      </c>
      <c r="B34" s="187"/>
      <c r="C34" s="187"/>
      <c r="D34" s="187"/>
      <c r="E34" s="187"/>
      <c r="F34" s="187"/>
      <c r="G34" s="188"/>
      <c r="H34" s="189" t="s">
        <v>61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16'!T29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16'!T30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16'!T34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16'!T35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18"/>
      <c r="G40" s="18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18"/>
      <c r="Z40" s="18"/>
      <c r="AA40" s="18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  <row r="43" spans="1:45" s="12" customFormat="1" ht="36" x14ac:dyDescent="0.55000000000000004">
      <c r="A43" s="196" t="str">
        <f>SORTEIO!$A$7</f>
        <v>Campeonato Nacional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5" s="13" customFormat="1" ht="26.25" x14ac:dyDescent="0.4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</row>
    <row r="45" spans="1:45" s="4" customFormat="1" ht="19.5" thickBot="1" x14ac:dyDescent="0.35">
      <c r="A45" s="198" t="str">
        <f>CONCATENATE(SORTEIO!B12," ",SORTEIO!B14)</f>
        <v>Iniciado Masculino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R45" s="5"/>
      <c r="S45" s="5"/>
      <c r="T45" s="5"/>
      <c r="U45" s="5"/>
      <c r="V45" s="5"/>
      <c r="W45" s="5"/>
      <c r="X45" s="5"/>
    </row>
    <row r="46" spans="1:45" s="13" customFormat="1" ht="27.75" thickTop="1" thickBot="1" x14ac:dyDescent="0.45">
      <c r="A46" s="199" t="s">
        <v>22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1"/>
    </row>
    <row r="47" spans="1:45" s="4" customFormat="1" ht="20.25" thickTop="1" thickBot="1" x14ac:dyDescent="0.35">
      <c r="A47" s="180" t="s">
        <v>23</v>
      </c>
      <c r="B47" s="181"/>
      <c r="C47" s="181"/>
      <c r="D47" s="181"/>
      <c r="E47" s="181"/>
      <c r="F47" s="181"/>
      <c r="G47" s="182"/>
      <c r="H47" s="180" t="s">
        <v>24</v>
      </c>
      <c r="I47" s="181"/>
      <c r="J47" s="181"/>
      <c r="K47" s="181"/>
      <c r="L47" s="181"/>
      <c r="M47" s="181"/>
      <c r="N47" s="182"/>
      <c r="O47" s="180" t="s">
        <v>25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  <c r="AC47" s="180" t="s">
        <v>26</v>
      </c>
      <c r="AD47" s="181"/>
      <c r="AE47" s="181"/>
      <c r="AF47" s="181"/>
      <c r="AG47" s="181"/>
      <c r="AH47" s="181"/>
      <c r="AI47" s="182"/>
      <c r="AJ47" s="180" t="s">
        <v>27</v>
      </c>
      <c r="AK47" s="181"/>
      <c r="AL47" s="181"/>
      <c r="AM47" s="181"/>
      <c r="AN47" s="181"/>
      <c r="AO47" s="181"/>
      <c r="AP47" s="182"/>
    </row>
    <row r="48" spans="1:45" s="14" customFormat="1" ht="63" thickTop="1" thickBot="1" x14ac:dyDescent="0.95">
      <c r="A48" s="186">
        <v>12</v>
      </c>
      <c r="B48" s="187"/>
      <c r="C48" s="187"/>
      <c r="D48" s="187"/>
      <c r="E48" s="187"/>
      <c r="F48" s="187"/>
      <c r="G48" s="188"/>
      <c r="H48" s="189" t="s">
        <v>61</v>
      </c>
      <c r="I48" s="190"/>
      <c r="J48" s="190"/>
      <c r="K48" s="190"/>
      <c r="L48" s="190"/>
      <c r="M48" s="190"/>
      <c r="N48" s="191"/>
      <c r="O48" s="192"/>
      <c r="P48" s="187"/>
      <c r="Q48" s="187"/>
      <c r="R48" s="187"/>
      <c r="S48" s="187"/>
      <c r="T48" s="187"/>
      <c r="U48" s="187"/>
      <c r="V48" s="187"/>
      <c r="W48" s="187"/>
      <c r="X48" s="6" t="s">
        <v>28</v>
      </c>
      <c r="Y48" s="187"/>
      <c r="Z48" s="187"/>
      <c r="AA48" s="187"/>
      <c r="AB48" s="188"/>
      <c r="AC48" s="193"/>
      <c r="AD48" s="194"/>
      <c r="AE48" s="194"/>
      <c r="AF48" s="194"/>
      <c r="AG48" s="194"/>
      <c r="AH48" s="194"/>
      <c r="AI48" s="195"/>
      <c r="AJ48" s="193"/>
      <c r="AK48" s="194"/>
      <c r="AL48" s="194"/>
      <c r="AM48" s="194"/>
      <c r="AN48" s="194"/>
      <c r="AO48" s="194"/>
      <c r="AP48" s="195"/>
      <c r="AS48" s="4"/>
    </row>
    <row r="49" spans="1:45" s="4" customFormat="1" ht="20.25" thickTop="1" thickBot="1" x14ac:dyDescent="0.35">
      <c r="R49" s="5"/>
      <c r="S49" s="5"/>
      <c r="T49" s="5"/>
      <c r="U49" s="5"/>
      <c r="V49" s="5"/>
      <c r="W49" s="5"/>
      <c r="X49" s="5"/>
    </row>
    <row r="50" spans="1:45" s="4" customFormat="1" ht="20.25" thickTop="1" thickBot="1" x14ac:dyDescent="0.35">
      <c r="A50" s="180" t="s">
        <v>29</v>
      </c>
      <c r="B50" s="181"/>
      <c r="C50" s="182"/>
      <c r="D50" s="180" t="s">
        <v>30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83" t="s">
        <v>59</v>
      </c>
      <c r="S50" s="184"/>
      <c r="T50" s="184"/>
      <c r="U50" s="184"/>
      <c r="V50" s="184"/>
      <c r="W50" s="184"/>
      <c r="X50" s="185"/>
      <c r="Y50" s="180" t="s">
        <v>31</v>
      </c>
      <c r="Z50" s="181"/>
      <c r="AA50" s="182"/>
      <c r="AB50" s="180" t="s">
        <v>32</v>
      </c>
      <c r="AC50" s="181"/>
      <c r="AD50" s="182"/>
      <c r="AE50" s="180" t="s">
        <v>33</v>
      </c>
      <c r="AF50" s="181"/>
      <c r="AG50" s="182"/>
      <c r="AH50" s="180" t="s">
        <v>34</v>
      </c>
      <c r="AI50" s="181"/>
      <c r="AJ50" s="182"/>
      <c r="AK50" s="180" t="s">
        <v>35</v>
      </c>
      <c r="AL50" s="181"/>
      <c r="AM50" s="182"/>
      <c r="AN50" s="180" t="s">
        <v>36</v>
      </c>
      <c r="AO50" s="181"/>
      <c r="AP50" s="182"/>
    </row>
    <row r="51" spans="1:45" s="15" customFormat="1" ht="48" thickTop="1" thickBot="1" x14ac:dyDescent="0.75">
      <c r="A51" s="168"/>
      <c r="B51" s="169"/>
      <c r="C51" s="170"/>
      <c r="D51" s="171" t="str">
        <f>'Mapa 16'!T39</f>
        <v/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174" t="str">
        <f>'Mapa 16'!T40</f>
        <v/>
      </c>
      <c r="S51" s="175"/>
      <c r="T51" s="175"/>
      <c r="U51" s="175"/>
      <c r="V51" s="175"/>
      <c r="W51" s="175"/>
      <c r="X51" s="176"/>
      <c r="Y51" s="177"/>
      <c r="Z51" s="178"/>
      <c r="AA51" s="179"/>
      <c r="AB51" s="177"/>
      <c r="AC51" s="178"/>
      <c r="AD51" s="179"/>
      <c r="AE51" s="177"/>
      <c r="AF51" s="178"/>
      <c r="AG51" s="179"/>
      <c r="AH51" s="177"/>
      <c r="AI51" s="178"/>
      <c r="AJ51" s="179"/>
      <c r="AK51" s="177"/>
      <c r="AL51" s="178"/>
      <c r="AM51" s="179"/>
      <c r="AN51" s="177"/>
      <c r="AO51" s="178"/>
      <c r="AP51" s="179"/>
      <c r="AS51" s="16"/>
    </row>
    <row r="52" spans="1:45" s="15" customFormat="1" ht="48" customHeight="1" thickTop="1" thickBot="1" x14ac:dyDescent="0.75">
      <c r="A52" s="168"/>
      <c r="B52" s="169"/>
      <c r="C52" s="170"/>
      <c r="D52" s="171" t="str">
        <f>'Mapa 16'!T44</f>
        <v/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74" t="str">
        <f>'Mapa 16'!T45</f>
        <v/>
      </c>
      <c r="S52" s="175"/>
      <c r="T52" s="175"/>
      <c r="U52" s="175"/>
      <c r="V52" s="175"/>
      <c r="W52" s="175"/>
      <c r="X52" s="176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</row>
    <row r="53" spans="1:45" s="4" customFormat="1" ht="24" customHeight="1" thickTop="1" x14ac:dyDescent="0.3">
      <c r="R53" s="5"/>
      <c r="S53" s="5"/>
      <c r="T53" s="5"/>
      <c r="U53" s="5"/>
      <c r="V53" s="5"/>
      <c r="W53" s="5"/>
      <c r="X53" s="5"/>
    </row>
    <row r="54" spans="1:45" s="4" customFormat="1" ht="19.5" thickBot="1" x14ac:dyDescent="0.35">
      <c r="A54" s="166" t="s">
        <v>37</v>
      </c>
      <c r="B54" s="166"/>
      <c r="C54" s="166"/>
      <c r="D54" s="166"/>
      <c r="E54" s="166"/>
      <c r="F54" s="18"/>
      <c r="G54" s="18"/>
      <c r="H54" s="7"/>
      <c r="I54" s="7"/>
      <c r="J54" s="7"/>
      <c r="K54" s="7"/>
      <c r="L54" s="7"/>
      <c r="M54" s="7"/>
      <c r="N54" s="7"/>
      <c r="O54" s="7"/>
      <c r="P54" s="7"/>
      <c r="Q54" s="166" t="s">
        <v>38</v>
      </c>
      <c r="R54" s="166"/>
      <c r="S54" s="166"/>
      <c r="T54" s="166"/>
      <c r="U54" s="166"/>
      <c r="V54" s="166"/>
      <c r="W54" s="166"/>
      <c r="X54" s="8"/>
      <c r="Y54" s="18"/>
      <c r="Z54" s="18"/>
      <c r="AA54" s="18"/>
      <c r="AB54" s="7"/>
      <c r="AC54" s="7"/>
      <c r="AD54" s="7"/>
      <c r="AE54" s="7"/>
      <c r="AF54" s="7"/>
      <c r="AG54" s="7"/>
      <c r="AH54" s="7"/>
      <c r="AI54" s="166" t="s">
        <v>39</v>
      </c>
      <c r="AJ54" s="166"/>
      <c r="AK54" s="166"/>
      <c r="AL54" s="167"/>
      <c r="AM54" s="167"/>
      <c r="AN54" s="9" t="s">
        <v>28</v>
      </c>
      <c r="AO54" s="167"/>
      <c r="AP54" s="167"/>
    </row>
    <row r="55" spans="1:45" s="10" customFormat="1" ht="13.5" thickTop="1" x14ac:dyDescent="0.2">
      <c r="R55" s="11"/>
      <c r="S55" s="11"/>
      <c r="T55" s="11"/>
      <c r="U55" s="11"/>
      <c r="V55" s="11"/>
      <c r="W55" s="11"/>
      <c r="X55" s="11"/>
    </row>
    <row r="56" spans="1:45" s="10" customFormat="1" ht="12.75" x14ac:dyDescent="0.2">
      <c r="R56" s="11"/>
      <c r="S56" s="11"/>
      <c r="T56" s="11"/>
      <c r="U56" s="11"/>
      <c r="V56" s="11"/>
      <c r="W56" s="11"/>
      <c r="X56" s="11"/>
    </row>
    <row r="57" spans="1:45" s="12" customFormat="1" ht="36" x14ac:dyDescent="0.55000000000000004">
      <c r="A57" s="196" t="str">
        <f>SORTEIO!$A$7</f>
        <v>Campeonato Nacional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5" s="13" customFormat="1" ht="26.25" x14ac:dyDescent="0.4">
      <c r="A58" s="197" t="s">
        <v>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</row>
    <row r="59" spans="1:45" s="4" customFormat="1" ht="19.5" thickBot="1" x14ac:dyDescent="0.35">
      <c r="A59" s="198" t="str">
        <f>CONCATENATE(SORTEIO!B12," ",SORTEIO!B14)</f>
        <v>Iniciado Masculino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R59" s="5"/>
      <c r="S59" s="5"/>
      <c r="T59" s="5"/>
      <c r="U59" s="5"/>
      <c r="V59" s="5"/>
      <c r="W59" s="5"/>
      <c r="X59" s="5"/>
    </row>
    <row r="60" spans="1:45" s="13" customFormat="1" ht="27.75" thickTop="1" thickBot="1" x14ac:dyDescent="0.45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1"/>
    </row>
    <row r="61" spans="1:45" s="4" customFormat="1" ht="20.25" thickTop="1" thickBot="1" x14ac:dyDescent="0.35">
      <c r="A61" s="180" t="s">
        <v>23</v>
      </c>
      <c r="B61" s="181"/>
      <c r="C61" s="181"/>
      <c r="D61" s="181"/>
      <c r="E61" s="181"/>
      <c r="F61" s="181"/>
      <c r="G61" s="182"/>
      <c r="H61" s="180" t="s">
        <v>24</v>
      </c>
      <c r="I61" s="181"/>
      <c r="J61" s="181"/>
      <c r="K61" s="181"/>
      <c r="L61" s="181"/>
      <c r="M61" s="181"/>
      <c r="N61" s="182"/>
      <c r="O61" s="180" t="s">
        <v>25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  <c r="AC61" s="180" t="s">
        <v>26</v>
      </c>
      <c r="AD61" s="181"/>
      <c r="AE61" s="181"/>
      <c r="AF61" s="181"/>
      <c r="AG61" s="181"/>
      <c r="AH61" s="181"/>
      <c r="AI61" s="182"/>
      <c r="AJ61" s="180" t="s">
        <v>27</v>
      </c>
      <c r="AK61" s="181"/>
      <c r="AL61" s="181"/>
      <c r="AM61" s="181"/>
      <c r="AN61" s="181"/>
      <c r="AO61" s="181"/>
      <c r="AP61" s="182"/>
    </row>
    <row r="62" spans="1:45" s="14" customFormat="1" ht="63" thickTop="1" thickBot="1" x14ac:dyDescent="0.95">
      <c r="A62" s="186">
        <v>13</v>
      </c>
      <c r="B62" s="187"/>
      <c r="C62" s="187"/>
      <c r="D62" s="187"/>
      <c r="E62" s="187"/>
      <c r="F62" s="187"/>
      <c r="G62" s="188"/>
      <c r="H62" s="189" t="s">
        <v>61</v>
      </c>
      <c r="I62" s="190"/>
      <c r="J62" s="190"/>
      <c r="K62" s="190"/>
      <c r="L62" s="190"/>
      <c r="M62" s="190"/>
      <c r="N62" s="191"/>
      <c r="O62" s="192"/>
      <c r="P62" s="187"/>
      <c r="Q62" s="187"/>
      <c r="R62" s="187"/>
      <c r="S62" s="187"/>
      <c r="T62" s="187"/>
      <c r="U62" s="187"/>
      <c r="V62" s="187"/>
      <c r="W62" s="187"/>
      <c r="X62" s="6" t="s">
        <v>28</v>
      </c>
      <c r="Y62" s="187"/>
      <c r="Z62" s="187"/>
      <c r="AA62" s="187"/>
      <c r="AB62" s="188"/>
      <c r="AC62" s="193"/>
      <c r="AD62" s="194"/>
      <c r="AE62" s="194"/>
      <c r="AF62" s="194"/>
      <c r="AG62" s="194"/>
      <c r="AH62" s="194"/>
      <c r="AI62" s="195"/>
      <c r="AJ62" s="193"/>
      <c r="AK62" s="194"/>
      <c r="AL62" s="194"/>
      <c r="AM62" s="194"/>
      <c r="AN62" s="194"/>
      <c r="AO62" s="194"/>
      <c r="AP62" s="195"/>
      <c r="AS62" s="4"/>
    </row>
    <row r="63" spans="1:45" s="4" customFormat="1" ht="20.25" thickTop="1" thickBot="1" x14ac:dyDescent="0.35">
      <c r="R63" s="5"/>
      <c r="S63" s="5"/>
      <c r="T63" s="5"/>
      <c r="U63" s="5"/>
      <c r="V63" s="5"/>
      <c r="W63" s="5"/>
      <c r="X63" s="5"/>
    </row>
    <row r="64" spans="1:45" s="4" customFormat="1" ht="20.25" thickTop="1" thickBot="1" x14ac:dyDescent="0.35">
      <c r="A64" s="180" t="s">
        <v>29</v>
      </c>
      <c r="B64" s="181"/>
      <c r="C64" s="182"/>
      <c r="D64" s="180" t="s">
        <v>30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3" t="s">
        <v>59</v>
      </c>
      <c r="S64" s="184"/>
      <c r="T64" s="184"/>
      <c r="U64" s="184"/>
      <c r="V64" s="184"/>
      <c r="W64" s="184"/>
      <c r="X64" s="185"/>
      <c r="Y64" s="180" t="s">
        <v>31</v>
      </c>
      <c r="Z64" s="181"/>
      <c r="AA64" s="182"/>
      <c r="AB64" s="180" t="s">
        <v>32</v>
      </c>
      <c r="AC64" s="181"/>
      <c r="AD64" s="182"/>
      <c r="AE64" s="180" t="s">
        <v>33</v>
      </c>
      <c r="AF64" s="181"/>
      <c r="AG64" s="182"/>
      <c r="AH64" s="180" t="s">
        <v>34</v>
      </c>
      <c r="AI64" s="181"/>
      <c r="AJ64" s="182"/>
      <c r="AK64" s="180" t="s">
        <v>35</v>
      </c>
      <c r="AL64" s="181"/>
      <c r="AM64" s="182"/>
      <c r="AN64" s="180" t="s">
        <v>36</v>
      </c>
      <c r="AO64" s="181"/>
      <c r="AP64" s="182"/>
    </row>
    <row r="65" spans="1:45" s="15" customFormat="1" ht="48" thickTop="1" thickBot="1" x14ac:dyDescent="0.75">
      <c r="A65" s="168"/>
      <c r="B65" s="169"/>
      <c r="C65" s="170"/>
      <c r="D65" s="171" t="str">
        <f>'Mapa 16'!M9</f>
        <v/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174" t="str">
        <f>'Mapa 16'!M10</f>
        <v/>
      </c>
      <c r="S65" s="175"/>
      <c r="T65" s="175"/>
      <c r="U65" s="175"/>
      <c r="V65" s="175"/>
      <c r="W65" s="175"/>
      <c r="X65" s="176"/>
      <c r="Y65" s="177"/>
      <c r="Z65" s="178"/>
      <c r="AA65" s="179"/>
      <c r="AB65" s="177"/>
      <c r="AC65" s="178"/>
      <c r="AD65" s="179"/>
      <c r="AE65" s="177"/>
      <c r="AF65" s="178"/>
      <c r="AG65" s="179"/>
      <c r="AH65" s="177"/>
      <c r="AI65" s="178"/>
      <c r="AJ65" s="179"/>
      <c r="AK65" s="177"/>
      <c r="AL65" s="178"/>
      <c r="AM65" s="179"/>
      <c r="AN65" s="177"/>
      <c r="AO65" s="178"/>
      <c r="AP65" s="179"/>
      <c r="AS65" s="16"/>
    </row>
    <row r="66" spans="1:45" s="15" customFormat="1" ht="48" customHeight="1" thickTop="1" thickBot="1" x14ac:dyDescent="0.75">
      <c r="A66" s="168"/>
      <c r="B66" s="169"/>
      <c r="C66" s="170"/>
      <c r="D66" s="171" t="str">
        <f>'Mapa 16'!M14</f>
        <v/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174" t="str">
        <f>'Mapa 16'!M15</f>
        <v/>
      </c>
      <c r="S66" s="175"/>
      <c r="T66" s="175"/>
      <c r="U66" s="175"/>
      <c r="V66" s="175"/>
      <c r="W66" s="175"/>
      <c r="X66" s="176"/>
      <c r="Y66" s="177"/>
      <c r="Z66" s="178"/>
      <c r="AA66" s="179"/>
      <c r="AB66" s="177"/>
      <c r="AC66" s="178"/>
      <c r="AD66" s="179"/>
      <c r="AE66" s="177"/>
      <c r="AF66" s="178"/>
      <c r="AG66" s="179"/>
      <c r="AH66" s="177"/>
      <c r="AI66" s="178"/>
      <c r="AJ66" s="179"/>
      <c r="AK66" s="177"/>
      <c r="AL66" s="178"/>
      <c r="AM66" s="179"/>
      <c r="AN66" s="177"/>
      <c r="AO66" s="178"/>
      <c r="AP66" s="179"/>
    </row>
    <row r="67" spans="1:45" s="4" customFormat="1" ht="24" customHeight="1" thickTop="1" x14ac:dyDescent="0.3">
      <c r="R67" s="5"/>
      <c r="S67" s="5"/>
      <c r="T67" s="5"/>
      <c r="U67" s="5"/>
      <c r="V67" s="5"/>
      <c r="W67" s="5"/>
      <c r="X67" s="5"/>
    </row>
    <row r="68" spans="1:45" s="4" customFormat="1" ht="19.5" thickBot="1" x14ac:dyDescent="0.35">
      <c r="A68" s="166" t="s">
        <v>37</v>
      </c>
      <c r="B68" s="166"/>
      <c r="C68" s="166"/>
      <c r="D68" s="166"/>
      <c r="E68" s="166"/>
      <c r="F68" s="29"/>
      <c r="G68" s="29"/>
      <c r="H68" s="7"/>
      <c r="I68" s="7"/>
      <c r="J68" s="7"/>
      <c r="K68" s="7"/>
      <c r="L68" s="7"/>
      <c r="M68" s="7"/>
      <c r="N68" s="7"/>
      <c r="O68" s="7"/>
      <c r="P68" s="7"/>
      <c r="Q68" s="166" t="s">
        <v>38</v>
      </c>
      <c r="R68" s="166"/>
      <c r="S68" s="166"/>
      <c r="T68" s="166"/>
      <c r="U68" s="166"/>
      <c r="V68" s="166"/>
      <c r="W68" s="166"/>
      <c r="X68" s="8"/>
      <c r="Y68" s="29"/>
      <c r="Z68" s="29"/>
      <c r="AA68" s="29"/>
      <c r="AB68" s="7"/>
      <c r="AC68" s="7"/>
      <c r="AD68" s="7"/>
      <c r="AE68" s="7"/>
      <c r="AF68" s="7"/>
      <c r="AG68" s="7"/>
      <c r="AH68" s="7"/>
      <c r="AI68" s="166" t="s">
        <v>39</v>
      </c>
      <c r="AJ68" s="166"/>
      <c r="AK68" s="166"/>
      <c r="AL68" s="167"/>
      <c r="AM68" s="167"/>
      <c r="AN68" s="9" t="s">
        <v>28</v>
      </c>
      <c r="AO68" s="167"/>
      <c r="AP68" s="167"/>
    </row>
    <row r="69" spans="1:45" s="10" customFormat="1" ht="13.5" thickTop="1" x14ac:dyDescent="0.2">
      <c r="R69" s="11"/>
      <c r="S69" s="11"/>
      <c r="T69" s="11"/>
      <c r="U69" s="11"/>
      <c r="V69" s="11"/>
      <c r="W69" s="11"/>
      <c r="X69" s="11"/>
    </row>
    <row r="70" spans="1:45" s="10" customFormat="1" ht="12.75" x14ac:dyDescent="0.2">
      <c r="R70" s="11"/>
      <c r="S70" s="11"/>
      <c r="T70" s="11"/>
      <c r="U70" s="11"/>
      <c r="V70" s="11"/>
      <c r="W70" s="11"/>
      <c r="X70" s="11"/>
    </row>
    <row r="71" spans="1:45" s="12" customFormat="1" ht="36" x14ac:dyDescent="0.55000000000000004">
      <c r="A71" s="196" t="str">
        <f>SORTEIO!$A$7</f>
        <v>Campeonato Nacional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5" s="13" customFormat="1" ht="26.25" x14ac:dyDescent="0.4">
      <c r="A72" s="197" t="s">
        <v>21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</row>
    <row r="73" spans="1:45" s="4" customFormat="1" ht="19.5" thickBot="1" x14ac:dyDescent="0.35">
      <c r="A73" s="198" t="str">
        <f>CONCATENATE(SORTEIO!B12," ",SORTEIO!B14)</f>
        <v>Iniciado Masculino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R73" s="5"/>
      <c r="S73" s="5"/>
      <c r="T73" s="5"/>
      <c r="U73" s="5"/>
      <c r="V73" s="5"/>
      <c r="W73" s="5"/>
      <c r="X73" s="5"/>
    </row>
    <row r="74" spans="1:45" s="13" customFormat="1" ht="27.75" thickTop="1" thickBot="1" x14ac:dyDescent="0.45">
      <c r="A74" s="199" t="s">
        <v>22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1"/>
    </row>
    <row r="75" spans="1:45" s="4" customFormat="1" ht="20.25" thickTop="1" thickBot="1" x14ac:dyDescent="0.35">
      <c r="A75" s="180" t="s">
        <v>23</v>
      </c>
      <c r="B75" s="181"/>
      <c r="C75" s="181"/>
      <c r="D75" s="181"/>
      <c r="E75" s="181"/>
      <c r="F75" s="181"/>
      <c r="G75" s="182"/>
      <c r="H75" s="180" t="s">
        <v>24</v>
      </c>
      <c r="I75" s="181"/>
      <c r="J75" s="181"/>
      <c r="K75" s="181"/>
      <c r="L75" s="181"/>
      <c r="M75" s="181"/>
      <c r="N75" s="182"/>
      <c r="O75" s="180" t="s">
        <v>25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80" t="s">
        <v>26</v>
      </c>
      <c r="AD75" s="181"/>
      <c r="AE75" s="181"/>
      <c r="AF75" s="181"/>
      <c r="AG75" s="181"/>
      <c r="AH75" s="181"/>
      <c r="AI75" s="182"/>
      <c r="AJ75" s="180" t="s">
        <v>27</v>
      </c>
      <c r="AK75" s="181"/>
      <c r="AL75" s="181"/>
      <c r="AM75" s="181"/>
      <c r="AN75" s="181"/>
      <c r="AO75" s="181"/>
      <c r="AP75" s="182"/>
    </row>
    <row r="76" spans="1:45" s="14" customFormat="1" ht="63" thickTop="1" thickBot="1" x14ac:dyDescent="0.95">
      <c r="A76" s="186">
        <v>14</v>
      </c>
      <c r="B76" s="187"/>
      <c r="C76" s="187"/>
      <c r="D76" s="187"/>
      <c r="E76" s="187"/>
      <c r="F76" s="187"/>
      <c r="G76" s="188"/>
      <c r="H76" s="189" t="s">
        <v>61</v>
      </c>
      <c r="I76" s="190"/>
      <c r="J76" s="190"/>
      <c r="K76" s="190"/>
      <c r="L76" s="190"/>
      <c r="M76" s="190"/>
      <c r="N76" s="191"/>
      <c r="O76" s="192"/>
      <c r="P76" s="187"/>
      <c r="Q76" s="187"/>
      <c r="R76" s="187"/>
      <c r="S76" s="187"/>
      <c r="T76" s="187"/>
      <c r="U76" s="187"/>
      <c r="V76" s="187"/>
      <c r="W76" s="187"/>
      <c r="X76" s="6" t="s">
        <v>28</v>
      </c>
      <c r="Y76" s="187"/>
      <c r="Z76" s="187"/>
      <c r="AA76" s="187"/>
      <c r="AB76" s="188"/>
      <c r="AC76" s="193"/>
      <c r="AD76" s="194"/>
      <c r="AE76" s="194"/>
      <c r="AF76" s="194"/>
      <c r="AG76" s="194"/>
      <c r="AH76" s="194"/>
      <c r="AI76" s="195"/>
      <c r="AJ76" s="193"/>
      <c r="AK76" s="194"/>
      <c r="AL76" s="194"/>
      <c r="AM76" s="194"/>
      <c r="AN76" s="194"/>
      <c r="AO76" s="194"/>
      <c r="AP76" s="195"/>
      <c r="AS76" s="4"/>
    </row>
    <row r="77" spans="1:45" s="4" customFormat="1" ht="20.25" thickTop="1" thickBot="1" x14ac:dyDescent="0.35">
      <c r="R77" s="5"/>
      <c r="S77" s="5"/>
      <c r="T77" s="5"/>
      <c r="U77" s="5"/>
      <c r="V77" s="5"/>
      <c r="W77" s="5"/>
      <c r="X77" s="5"/>
    </row>
    <row r="78" spans="1:45" s="4" customFormat="1" ht="20.25" thickTop="1" thickBot="1" x14ac:dyDescent="0.35">
      <c r="A78" s="180" t="s">
        <v>29</v>
      </c>
      <c r="B78" s="181"/>
      <c r="C78" s="182"/>
      <c r="D78" s="180" t="s">
        <v>30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2"/>
      <c r="R78" s="183" t="s">
        <v>59</v>
      </c>
      <c r="S78" s="184"/>
      <c r="T78" s="184"/>
      <c r="U78" s="184"/>
      <c r="V78" s="184"/>
      <c r="W78" s="184"/>
      <c r="X78" s="185"/>
      <c r="Y78" s="180" t="s">
        <v>31</v>
      </c>
      <c r="Z78" s="181"/>
      <c r="AA78" s="182"/>
      <c r="AB78" s="180" t="s">
        <v>32</v>
      </c>
      <c r="AC78" s="181"/>
      <c r="AD78" s="182"/>
      <c r="AE78" s="180" t="s">
        <v>33</v>
      </c>
      <c r="AF78" s="181"/>
      <c r="AG78" s="182"/>
      <c r="AH78" s="180" t="s">
        <v>34</v>
      </c>
      <c r="AI78" s="181"/>
      <c r="AJ78" s="182"/>
      <c r="AK78" s="180" t="s">
        <v>35</v>
      </c>
      <c r="AL78" s="181"/>
      <c r="AM78" s="182"/>
      <c r="AN78" s="180" t="s">
        <v>36</v>
      </c>
      <c r="AO78" s="181"/>
      <c r="AP78" s="182"/>
    </row>
    <row r="79" spans="1:45" s="15" customFormat="1" ht="48" thickTop="1" thickBot="1" x14ac:dyDescent="0.75">
      <c r="A79" s="168"/>
      <c r="B79" s="169"/>
      <c r="C79" s="170"/>
      <c r="D79" s="171" t="str">
        <f>'Mapa 16'!M19</f>
        <v/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4" t="str">
        <f>'Mapa 16'!M20</f>
        <v/>
      </c>
      <c r="S79" s="175"/>
      <c r="T79" s="175"/>
      <c r="U79" s="175"/>
      <c r="V79" s="175"/>
      <c r="W79" s="175"/>
      <c r="X79" s="176"/>
      <c r="Y79" s="177"/>
      <c r="Z79" s="178"/>
      <c r="AA79" s="179"/>
      <c r="AB79" s="177"/>
      <c r="AC79" s="178"/>
      <c r="AD79" s="179"/>
      <c r="AE79" s="177"/>
      <c r="AF79" s="178"/>
      <c r="AG79" s="179"/>
      <c r="AH79" s="177"/>
      <c r="AI79" s="178"/>
      <c r="AJ79" s="179"/>
      <c r="AK79" s="177"/>
      <c r="AL79" s="178"/>
      <c r="AM79" s="179"/>
      <c r="AN79" s="177"/>
      <c r="AO79" s="178"/>
      <c r="AP79" s="179"/>
      <c r="AS79" s="16"/>
    </row>
    <row r="80" spans="1:45" s="15" customFormat="1" ht="48" customHeight="1" thickTop="1" thickBot="1" x14ac:dyDescent="0.75">
      <c r="A80" s="168"/>
      <c r="B80" s="169"/>
      <c r="C80" s="170"/>
      <c r="D80" s="171" t="str">
        <f>'Mapa 16'!M24</f>
        <v/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4" t="str">
        <f>'Mapa 16'!M25</f>
        <v/>
      </c>
      <c r="S80" s="175"/>
      <c r="T80" s="175"/>
      <c r="U80" s="175"/>
      <c r="V80" s="175"/>
      <c r="W80" s="175"/>
      <c r="X80" s="176"/>
      <c r="Y80" s="177"/>
      <c r="Z80" s="178"/>
      <c r="AA80" s="179"/>
      <c r="AB80" s="177"/>
      <c r="AC80" s="178"/>
      <c r="AD80" s="179"/>
      <c r="AE80" s="177"/>
      <c r="AF80" s="178"/>
      <c r="AG80" s="179"/>
      <c r="AH80" s="177"/>
      <c r="AI80" s="178"/>
      <c r="AJ80" s="179"/>
      <c r="AK80" s="177"/>
      <c r="AL80" s="178"/>
      <c r="AM80" s="179"/>
      <c r="AN80" s="177"/>
      <c r="AO80" s="178"/>
      <c r="AP80" s="179"/>
    </row>
    <row r="81" spans="1:45" s="4" customFormat="1" ht="24" customHeight="1" thickTop="1" x14ac:dyDescent="0.3">
      <c r="R81" s="5"/>
      <c r="S81" s="5"/>
      <c r="T81" s="5"/>
      <c r="U81" s="5"/>
      <c r="V81" s="5"/>
      <c r="W81" s="5"/>
      <c r="X81" s="5"/>
    </row>
    <row r="82" spans="1:45" s="4" customFormat="1" ht="19.5" thickBot="1" x14ac:dyDescent="0.35">
      <c r="A82" s="166" t="s">
        <v>37</v>
      </c>
      <c r="B82" s="166"/>
      <c r="C82" s="166"/>
      <c r="D82" s="166"/>
      <c r="E82" s="166"/>
      <c r="F82" s="29"/>
      <c r="G82" s="29"/>
      <c r="H82" s="7"/>
      <c r="I82" s="7"/>
      <c r="J82" s="7"/>
      <c r="K82" s="7"/>
      <c r="L82" s="7"/>
      <c r="M82" s="7"/>
      <c r="N82" s="7"/>
      <c r="O82" s="7"/>
      <c r="P82" s="7"/>
      <c r="Q82" s="166" t="s">
        <v>38</v>
      </c>
      <c r="R82" s="166"/>
      <c r="S82" s="166"/>
      <c r="T82" s="166"/>
      <c r="U82" s="166"/>
      <c r="V82" s="166"/>
      <c r="W82" s="166"/>
      <c r="X82" s="8"/>
      <c r="Y82" s="29"/>
      <c r="Z82" s="29"/>
      <c r="AA82" s="29"/>
      <c r="AB82" s="7"/>
      <c r="AC82" s="7"/>
      <c r="AD82" s="7"/>
      <c r="AE82" s="7"/>
      <c r="AF82" s="7"/>
      <c r="AG82" s="7"/>
      <c r="AH82" s="7"/>
      <c r="AI82" s="166" t="s">
        <v>39</v>
      </c>
      <c r="AJ82" s="166"/>
      <c r="AK82" s="166"/>
      <c r="AL82" s="167"/>
      <c r="AM82" s="167"/>
      <c r="AN82" s="9" t="s">
        <v>28</v>
      </c>
      <c r="AO82" s="167"/>
      <c r="AP82" s="167"/>
    </row>
    <row r="83" spans="1:45" s="10" customFormat="1" ht="13.5" thickTop="1" x14ac:dyDescent="0.2">
      <c r="R83" s="11"/>
      <c r="S83" s="11"/>
      <c r="T83" s="11"/>
      <c r="U83" s="11"/>
      <c r="V83" s="11"/>
      <c r="W83" s="11"/>
      <c r="X83" s="11"/>
    </row>
    <row r="84" spans="1:45" s="10" customFormat="1" ht="12.75" x14ac:dyDescent="0.2">
      <c r="R84" s="11"/>
      <c r="S84" s="11"/>
      <c r="T84" s="11"/>
      <c r="U84" s="11"/>
      <c r="V84" s="11"/>
      <c r="W84" s="11"/>
      <c r="X84" s="11"/>
    </row>
    <row r="85" spans="1:45" s="12" customFormat="1" ht="36" x14ac:dyDescent="0.55000000000000004">
      <c r="A85" s="196" t="str">
        <f>SORTEIO!$A$7</f>
        <v>Campeonato Nacional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</row>
    <row r="86" spans="1:45" s="13" customFormat="1" ht="26.25" x14ac:dyDescent="0.4">
      <c r="A86" s="197" t="s">
        <v>21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</row>
    <row r="87" spans="1:45" s="4" customFormat="1" ht="19.5" thickBot="1" x14ac:dyDescent="0.35">
      <c r="A87" s="198" t="str">
        <f>CONCATENATE(SORTEIO!B12," ",SORTEIO!B14)</f>
        <v>Iniciado Masculino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R87" s="5"/>
      <c r="S87" s="5"/>
      <c r="T87" s="5"/>
      <c r="U87" s="5"/>
      <c r="V87" s="5"/>
      <c r="W87" s="5"/>
      <c r="X87" s="5"/>
    </row>
    <row r="88" spans="1:45" s="13" customFormat="1" ht="27.75" thickTop="1" thickBot="1" x14ac:dyDescent="0.45">
      <c r="A88" s="199" t="s">
        <v>22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1"/>
    </row>
    <row r="89" spans="1:45" s="4" customFormat="1" ht="20.25" thickTop="1" thickBot="1" x14ac:dyDescent="0.35">
      <c r="A89" s="180" t="s">
        <v>23</v>
      </c>
      <c r="B89" s="181"/>
      <c r="C89" s="181"/>
      <c r="D89" s="181"/>
      <c r="E89" s="181"/>
      <c r="F89" s="181"/>
      <c r="G89" s="182"/>
      <c r="H89" s="180" t="s">
        <v>24</v>
      </c>
      <c r="I89" s="181"/>
      <c r="J89" s="181"/>
      <c r="K89" s="181"/>
      <c r="L89" s="181"/>
      <c r="M89" s="181"/>
      <c r="N89" s="182"/>
      <c r="O89" s="180" t="s">
        <v>25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2"/>
      <c r="AC89" s="180" t="s">
        <v>26</v>
      </c>
      <c r="AD89" s="181"/>
      <c r="AE89" s="181"/>
      <c r="AF89" s="181"/>
      <c r="AG89" s="181"/>
      <c r="AH89" s="181"/>
      <c r="AI89" s="182"/>
      <c r="AJ89" s="180" t="s">
        <v>27</v>
      </c>
      <c r="AK89" s="181"/>
      <c r="AL89" s="181"/>
      <c r="AM89" s="181"/>
      <c r="AN89" s="181"/>
      <c r="AO89" s="181"/>
      <c r="AP89" s="182"/>
    </row>
    <row r="90" spans="1:45" s="14" customFormat="1" ht="63" thickTop="1" thickBot="1" x14ac:dyDescent="0.95">
      <c r="A90" s="186">
        <v>15</v>
      </c>
      <c r="B90" s="187"/>
      <c r="C90" s="187"/>
      <c r="D90" s="187"/>
      <c r="E90" s="187"/>
      <c r="F90" s="187"/>
      <c r="G90" s="188"/>
      <c r="H90" s="189" t="s">
        <v>61</v>
      </c>
      <c r="I90" s="190"/>
      <c r="J90" s="190"/>
      <c r="K90" s="190"/>
      <c r="L90" s="190"/>
      <c r="M90" s="190"/>
      <c r="N90" s="191"/>
      <c r="O90" s="192"/>
      <c r="P90" s="187"/>
      <c r="Q90" s="187"/>
      <c r="R90" s="187"/>
      <c r="S90" s="187"/>
      <c r="T90" s="187"/>
      <c r="U90" s="187"/>
      <c r="V90" s="187"/>
      <c r="W90" s="187"/>
      <c r="X90" s="6" t="s">
        <v>28</v>
      </c>
      <c r="Y90" s="187"/>
      <c r="Z90" s="187"/>
      <c r="AA90" s="187"/>
      <c r="AB90" s="188"/>
      <c r="AC90" s="193"/>
      <c r="AD90" s="194"/>
      <c r="AE90" s="194"/>
      <c r="AF90" s="194"/>
      <c r="AG90" s="194"/>
      <c r="AH90" s="194"/>
      <c r="AI90" s="195"/>
      <c r="AJ90" s="193"/>
      <c r="AK90" s="194"/>
      <c r="AL90" s="194"/>
      <c r="AM90" s="194"/>
      <c r="AN90" s="194"/>
      <c r="AO90" s="194"/>
      <c r="AP90" s="195"/>
      <c r="AS90" s="4"/>
    </row>
    <row r="91" spans="1:45" s="4" customFormat="1" ht="20.25" thickTop="1" thickBot="1" x14ac:dyDescent="0.35">
      <c r="R91" s="5"/>
      <c r="S91" s="5"/>
      <c r="T91" s="5"/>
      <c r="U91" s="5"/>
      <c r="V91" s="5"/>
      <c r="W91" s="5"/>
      <c r="X91" s="5"/>
    </row>
    <row r="92" spans="1:45" s="4" customFormat="1" ht="20.25" thickTop="1" thickBot="1" x14ac:dyDescent="0.35">
      <c r="A92" s="180" t="s">
        <v>29</v>
      </c>
      <c r="B92" s="181"/>
      <c r="C92" s="182"/>
      <c r="D92" s="180" t="s">
        <v>30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2"/>
      <c r="R92" s="183" t="s">
        <v>59</v>
      </c>
      <c r="S92" s="184"/>
      <c r="T92" s="184"/>
      <c r="U92" s="184"/>
      <c r="V92" s="184"/>
      <c r="W92" s="184"/>
      <c r="X92" s="185"/>
      <c r="Y92" s="180" t="s">
        <v>31</v>
      </c>
      <c r="Z92" s="181"/>
      <c r="AA92" s="182"/>
      <c r="AB92" s="180" t="s">
        <v>32</v>
      </c>
      <c r="AC92" s="181"/>
      <c r="AD92" s="182"/>
      <c r="AE92" s="180" t="s">
        <v>33</v>
      </c>
      <c r="AF92" s="181"/>
      <c r="AG92" s="182"/>
      <c r="AH92" s="180" t="s">
        <v>34</v>
      </c>
      <c r="AI92" s="181"/>
      <c r="AJ92" s="182"/>
      <c r="AK92" s="180" t="s">
        <v>35</v>
      </c>
      <c r="AL92" s="181"/>
      <c r="AM92" s="182"/>
      <c r="AN92" s="180" t="s">
        <v>36</v>
      </c>
      <c r="AO92" s="181"/>
      <c r="AP92" s="182"/>
    </row>
    <row r="93" spans="1:45" s="15" customFormat="1" ht="48" thickTop="1" thickBot="1" x14ac:dyDescent="0.75">
      <c r="A93" s="168"/>
      <c r="B93" s="169"/>
      <c r="C93" s="170"/>
      <c r="D93" s="171" t="str">
        <f>'Mapa 16'!M28</f>
        <v/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3"/>
      <c r="R93" s="174" t="str">
        <f>'Mapa 16'!M29</f>
        <v/>
      </c>
      <c r="S93" s="175"/>
      <c r="T93" s="175"/>
      <c r="U93" s="175"/>
      <c r="V93" s="175"/>
      <c r="W93" s="175"/>
      <c r="X93" s="176"/>
      <c r="Y93" s="177"/>
      <c r="Z93" s="178"/>
      <c r="AA93" s="179"/>
      <c r="AB93" s="177"/>
      <c r="AC93" s="178"/>
      <c r="AD93" s="179"/>
      <c r="AE93" s="177"/>
      <c r="AF93" s="178"/>
      <c r="AG93" s="179"/>
      <c r="AH93" s="177"/>
      <c r="AI93" s="178"/>
      <c r="AJ93" s="179"/>
      <c r="AK93" s="177"/>
      <c r="AL93" s="178"/>
      <c r="AM93" s="179"/>
      <c r="AN93" s="177"/>
      <c r="AO93" s="178"/>
      <c r="AP93" s="179"/>
      <c r="AS93" s="16"/>
    </row>
    <row r="94" spans="1:45" s="15" customFormat="1" ht="48" customHeight="1" thickTop="1" thickBot="1" x14ac:dyDescent="0.75">
      <c r="A94" s="168"/>
      <c r="B94" s="169"/>
      <c r="C94" s="170"/>
      <c r="D94" s="171" t="str">
        <f>'Mapa 16'!M33</f>
        <v/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3"/>
      <c r="R94" s="174" t="str">
        <f>'Mapa 16'!M34</f>
        <v/>
      </c>
      <c r="S94" s="175"/>
      <c r="T94" s="175"/>
      <c r="U94" s="175"/>
      <c r="V94" s="175"/>
      <c r="W94" s="175"/>
      <c r="X94" s="176"/>
      <c r="Y94" s="177"/>
      <c r="Z94" s="178"/>
      <c r="AA94" s="179"/>
      <c r="AB94" s="177"/>
      <c r="AC94" s="178"/>
      <c r="AD94" s="179"/>
      <c r="AE94" s="177"/>
      <c r="AF94" s="178"/>
      <c r="AG94" s="179"/>
      <c r="AH94" s="177"/>
      <c r="AI94" s="178"/>
      <c r="AJ94" s="179"/>
      <c r="AK94" s="177"/>
      <c r="AL94" s="178"/>
      <c r="AM94" s="179"/>
      <c r="AN94" s="177"/>
      <c r="AO94" s="178"/>
      <c r="AP94" s="179"/>
    </row>
    <row r="95" spans="1:45" s="4" customFormat="1" ht="24" customHeight="1" thickTop="1" x14ac:dyDescent="0.3">
      <c r="R95" s="5"/>
      <c r="S95" s="5"/>
      <c r="T95" s="5"/>
      <c r="U95" s="5"/>
      <c r="V95" s="5"/>
      <c r="W95" s="5"/>
      <c r="X95" s="5"/>
    </row>
    <row r="96" spans="1:45" s="4" customFormat="1" ht="19.5" thickBot="1" x14ac:dyDescent="0.35">
      <c r="A96" s="166" t="s">
        <v>37</v>
      </c>
      <c r="B96" s="166"/>
      <c r="C96" s="166"/>
      <c r="D96" s="166"/>
      <c r="E96" s="166"/>
      <c r="F96" s="29"/>
      <c r="G96" s="29"/>
      <c r="H96" s="7"/>
      <c r="I96" s="7"/>
      <c r="J96" s="7"/>
      <c r="K96" s="7"/>
      <c r="L96" s="7"/>
      <c r="M96" s="7"/>
      <c r="N96" s="7"/>
      <c r="O96" s="7"/>
      <c r="P96" s="7"/>
      <c r="Q96" s="166" t="s">
        <v>38</v>
      </c>
      <c r="R96" s="166"/>
      <c r="S96" s="166"/>
      <c r="T96" s="166"/>
      <c r="U96" s="166"/>
      <c r="V96" s="166"/>
      <c r="W96" s="166"/>
      <c r="X96" s="8"/>
      <c r="Y96" s="29"/>
      <c r="Z96" s="29"/>
      <c r="AA96" s="29"/>
      <c r="AB96" s="7"/>
      <c r="AC96" s="7"/>
      <c r="AD96" s="7"/>
      <c r="AE96" s="7"/>
      <c r="AF96" s="7"/>
      <c r="AG96" s="7"/>
      <c r="AH96" s="7"/>
      <c r="AI96" s="166" t="s">
        <v>39</v>
      </c>
      <c r="AJ96" s="166"/>
      <c r="AK96" s="166"/>
      <c r="AL96" s="167"/>
      <c r="AM96" s="167"/>
      <c r="AN96" s="9" t="s">
        <v>28</v>
      </c>
      <c r="AO96" s="167"/>
      <c r="AP96" s="167"/>
    </row>
    <row r="97" spans="1:45" s="10" customFormat="1" ht="13.5" thickTop="1" x14ac:dyDescent="0.2">
      <c r="R97" s="11"/>
      <c r="S97" s="11"/>
      <c r="T97" s="11"/>
      <c r="U97" s="11"/>
      <c r="V97" s="11"/>
      <c r="W97" s="11"/>
      <c r="X97" s="11"/>
    </row>
    <row r="98" spans="1:45" s="10" customFormat="1" ht="12.75" x14ac:dyDescent="0.2">
      <c r="R98" s="11"/>
      <c r="S98" s="11"/>
      <c r="T98" s="11"/>
      <c r="U98" s="11"/>
      <c r="V98" s="11"/>
      <c r="W98" s="11"/>
      <c r="X98" s="11"/>
    </row>
    <row r="99" spans="1:45" s="12" customFormat="1" ht="36" x14ac:dyDescent="0.55000000000000004">
      <c r="A99" s="196" t="str">
        <f>SORTEIO!$A$7</f>
        <v>Campeonato Nacional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</row>
    <row r="100" spans="1:45" s="13" customFormat="1" ht="26.25" x14ac:dyDescent="0.4">
      <c r="A100" s="197" t="s">
        <v>21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</row>
    <row r="101" spans="1:45" s="4" customFormat="1" ht="19.5" thickBot="1" x14ac:dyDescent="0.35">
      <c r="A101" s="198" t="str">
        <f>CONCATENATE(SORTEIO!B12," ",SORTEIO!B14)</f>
        <v>Iniciado Masculino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R101" s="5"/>
      <c r="S101" s="5"/>
      <c r="T101" s="5"/>
      <c r="U101" s="5"/>
      <c r="V101" s="5"/>
      <c r="W101" s="5"/>
      <c r="X101" s="5"/>
    </row>
    <row r="102" spans="1:45" s="13" customFormat="1" ht="27.75" thickTop="1" thickBot="1" x14ac:dyDescent="0.45">
      <c r="A102" s="199" t="s">
        <v>22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1"/>
    </row>
    <row r="103" spans="1:45" s="4" customFormat="1" ht="20.25" thickTop="1" thickBot="1" x14ac:dyDescent="0.35">
      <c r="A103" s="180" t="s">
        <v>23</v>
      </c>
      <c r="B103" s="181"/>
      <c r="C103" s="181"/>
      <c r="D103" s="181"/>
      <c r="E103" s="181"/>
      <c r="F103" s="181"/>
      <c r="G103" s="182"/>
      <c r="H103" s="180" t="s">
        <v>24</v>
      </c>
      <c r="I103" s="181"/>
      <c r="J103" s="181"/>
      <c r="K103" s="181"/>
      <c r="L103" s="181"/>
      <c r="M103" s="181"/>
      <c r="N103" s="182"/>
      <c r="O103" s="180" t="s">
        <v>25</v>
      </c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2"/>
      <c r="AC103" s="180" t="s">
        <v>26</v>
      </c>
      <c r="AD103" s="181"/>
      <c r="AE103" s="181"/>
      <c r="AF103" s="181"/>
      <c r="AG103" s="181"/>
      <c r="AH103" s="181"/>
      <c r="AI103" s="182"/>
      <c r="AJ103" s="180" t="s">
        <v>27</v>
      </c>
      <c r="AK103" s="181"/>
      <c r="AL103" s="181"/>
      <c r="AM103" s="181"/>
      <c r="AN103" s="181"/>
      <c r="AO103" s="181"/>
      <c r="AP103" s="182"/>
    </row>
    <row r="104" spans="1:45" s="14" customFormat="1" ht="63" thickTop="1" thickBot="1" x14ac:dyDescent="0.95">
      <c r="A104" s="186">
        <v>16</v>
      </c>
      <c r="B104" s="187"/>
      <c r="C104" s="187"/>
      <c r="D104" s="187"/>
      <c r="E104" s="187"/>
      <c r="F104" s="187"/>
      <c r="G104" s="188"/>
      <c r="H104" s="189" t="s">
        <v>61</v>
      </c>
      <c r="I104" s="190"/>
      <c r="J104" s="190"/>
      <c r="K104" s="190"/>
      <c r="L104" s="190"/>
      <c r="M104" s="190"/>
      <c r="N104" s="191"/>
      <c r="O104" s="192"/>
      <c r="P104" s="187"/>
      <c r="Q104" s="187"/>
      <c r="R104" s="187"/>
      <c r="S104" s="187"/>
      <c r="T104" s="187"/>
      <c r="U104" s="187"/>
      <c r="V104" s="187"/>
      <c r="W104" s="187"/>
      <c r="X104" s="6" t="s">
        <v>28</v>
      </c>
      <c r="Y104" s="187"/>
      <c r="Z104" s="187"/>
      <c r="AA104" s="187"/>
      <c r="AB104" s="188"/>
      <c r="AC104" s="193"/>
      <c r="AD104" s="194"/>
      <c r="AE104" s="194"/>
      <c r="AF104" s="194"/>
      <c r="AG104" s="194"/>
      <c r="AH104" s="194"/>
      <c r="AI104" s="195"/>
      <c r="AJ104" s="193"/>
      <c r="AK104" s="194"/>
      <c r="AL104" s="194"/>
      <c r="AM104" s="194"/>
      <c r="AN104" s="194"/>
      <c r="AO104" s="194"/>
      <c r="AP104" s="195"/>
      <c r="AS104" s="4"/>
    </row>
    <row r="105" spans="1:45" s="4" customFormat="1" ht="20.25" thickTop="1" thickBot="1" x14ac:dyDescent="0.35">
      <c r="R105" s="5"/>
      <c r="S105" s="5"/>
      <c r="T105" s="5"/>
      <c r="U105" s="5"/>
      <c r="V105" s="5"/>
      <c r="W105" s="5"/>
      <c r="X105" s="5"/>
    </row>
    <row r="106" spans="1:45" s="4" customFormat="1" ht="20.25" thickTop="1" thickBot="1" x14ac:dyDescent="0.35">
      <c r="A106" s="180" t="s">
        <v>29</v>
      </c>
      <c r="B106" s="181"/>
      <c r="C106" s="182"/>
      <c r="D106" s="180" t="s">
        <v>30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2"/>
      <c r="R106" s="183" t="s">
        <v>59</v>
      </c>
      <c r="S106" s="184"/>
      <c r="T106" s="184"/>
      <c r="U106" s="184"/>
      <c r="V106" s="184"/>
      <c r="W106" s="184"/>
      <c r="X106" s="185"/>
      <c r="Y106" s="180" t="s">
        <v>31</v>
      </c>
      <c r="Z106" s="181"/>
      <c r="AA106" s="182"/>
      <c r="AB106" s="180" t="s">
        <v>32</v>
      </c>
      <c r="AC106" s="181"/>
      <c r="AD106" s="182"/>
      <c r="AE106" s="180" t="s">
        <v>33</v>
      </c>
      <c r="AF106" s="181"/>
      <c r="AG106" s="182"/>
      <c r="AH106" s="180" t="s">
        <v>34</v>
      </c>
      <c r="AI106" s="181"/>
      <c r="AJ106" s="182"/>
      <c r="AK106" s="180" t="s">
        <v>35</v>
      </c>
      <c r="AL106" s="181"/>
      <c r="AM106" s="182"/>
      <c r="AN106" s="180" t="s">
        <v>36</v>
      </c>
      <c r="AO106" s="181"/>
      <c r="AP106" s="182"/>
    </row>
    <row r="107" spans="1:45" s="15" customFormat="1" ht="48" thickTop="1" thickBot="1" x14ac:dyDescent="0.75">
      <c r="A107" s="168"/>
      <c r="B107" s="169"/>
      <c r="C107" s="170"/>
      <c r="D107" s="171" t="str">
        <f>'Mapa 16'!M38</f>
        <v/>
      </c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3"/>
      <c r="R107" s="174" t="str">
        <f>'Mapa 16'!M39</f>
        <v/>
      </c>
      <c r="S107" s="175"/>
      <c r="T107" s="175"/>
      <c r="U107" s="175"/>
      <c r="V107" s="175"/>
      <c r="W107" s="175"/>
      <c r="X107" s="176"/>
      <c r="Y107" s="177"/>
      <c r="Z107" s="178"/>
      <c r="AA107" s="179"/>
      <c r="AB107" s="177"/>
      <c r="AC107" s="178"/>
      <c r="AD107" s="179"/>
      <c r="AE107" s="177"/>
      <c r="AF107" s="178"/>
      <c r="AG107" s="179"/>
      <c r="AH107" s="177"/>
      <c r="AI107" s="178"/>
      <c r="AJ107" s="179"/>
      <c r="AK107" s="177"/>
      <c r="AL107" s="178"/>
      <c r="AM107" s="179"/>
      <c r="AN107" s="177"/>
      <c r="AO107" s="178"/>
      <c r="AP107" s="179"/>
      <c r="AS107" s="16"/>
    </row>
    <row r="108" spans="1:45" s="15" customFormat="1" ht="48" customHeight="1" thickTop="1" thickBot="1" x14ac:dyDescent="0.75">
      <c r="A108" s="168"/>
      <c r="B108" s="169"/>
      <c r="C108" s="170"/>
      <c r="D108" s="171" t="str">
        <f>'Mapa 16'!M43</f>
        <v/>
      </c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3"/>
      <c r="R108" s="174" t="str">
        <f>'Mapa 16'!M44</f>
        <v/>
      </c>
      <c r="S108" s="175"/>
      <c r="T108" s="175"/>
      <c r="U108" s="175"/>
      <c r="V108" s="175"/>
      <c r="W108" s="175"/>
      <c r="X108" s="176"/>
      <c r="Y108" s="177"/>
      <c r="Z108" s="178"/>
      <c r="AA108" s="179"/>
      <c r="AB108" s="177"/>
      <c r="AC108" s="178"/>
      <c r="AD108" s="179"/>
      <c r="AE108" s="177"/>
      <c r="AF108" s="178"/>
      <c r="AG108" s="179"/>
      <c r="AH108" s="177"/>
      <c r="AI108" s="178"/>
      <c r="AJ108" s="179"/>
      <c r="AK108" s="177"/>
      <c r="AL108" s="178"/>
      <c r="AM108" s="179"/>
      <c r="AN108" s="177"/>
      <c r="AO108" s="178"/>
      <c r="AP108" s="179"/>
    </row>
    <row r="109" spans="1:45" s="4" customFormat="1" ht="24" customHeight="1" thickTop="1" x14ac:dyDescent="0.3">
      <c r="R109" s="5"/>
      <c r="S109" s="5"/>
      <c r="T109" s="5"/>
      <c r="U109" s="5"/>
      <c r="V109" s="5"/>
      <c r="W109" s="5"/>
      <c r="X109" s="5"/>
    </row>
    <row r="110" spans="1:45" s="4" customFormat="1" ht="19.5" thickBot="1" x14ac:dyDescent="0.35">
      <c r="A110" s="166" t="s">
        <v>37</v>
      </c>
      <c r="B110" s="166"/>
      <c r="C110" s="166"/>
      <c r="D110" s="166"/>
      <c r="E110" s="166"/>
      <c r="F110" s="29"/>
      <c r="G110" s="29"/>
      <c r="H110" s="7"/>
      <c r="I110" s="7"/>
      <c r="J110" s="7"/>
      <c r="K110" s="7"/>
      <c r="L110" s="7"/>
      <c r="M110" s="7"/>
      <c r="N110" s="7"/>
      <c r="O110" s="7"/>
      <c r="P110" s="7"/>
      <c r="Q110" s="166" t="s">
        <v>38</v>
      </c>
      <c r="R110" s="166"/>
      <c r="S110" s="166"/>
      <c r="T110" s="166"/>
      <c r="U110" s="166"/>
      <c r="V110" s="166"/>
      <c r="W110" s="166"/>
      <c r="X110" s="8"/>
      <c r="Y110" s="29"/>
      <c r="Z110" s="29"/>
      <c r="AA110" s="29"/>
      <c r="AB110" s="7"/>
      <c r="AC110" s="7"/>
      <c r="AD110" s="7"/>
      <c r="AE110" s="7"/>
      <c r="AF110" s="7"/>
      <c r="AG110" s="7"/>
      <c r="AH110" s="7"/>
      <c r="AI110" s="166" t="s">
        <v>39</v>
      </c>
      <c r="AJ110" s="166"/>
      <c r="AK110" s="166"/>
      <c r="AL110" s="167"/>
      <c r="AM110" s="167"/>
      <c r="AN110" s="9" t="s">
        <v>28</v>
      </c>
      <c r="AO110" s="167"/>
      <c r="AP110" s="167"/>
    </row>
    <row r="111" spans="1:45" s="10" customFormat="1" ht="13.5" thickTop="1" x14ac:dyDescent="0.2">
      <c r="R111" s="11"/>
      <c r="S111" s="11"/>
      <c r="T111" s="11"/>
      <c r="U111" s="11"/>
      <c r="V111" s="11"/>
      <c r="W111" s="11"/>
      <c r="X111" s="11"/>
    </row>
    <row r="112" spans="1:45" s="10" customFormat="1" ht="12.75" x14ac:dyDescent="0.2">
      <c r="R112" s="11"/>
      <c r="S112" s="11"/>
      <c r="T112" s="11"/>
      <c r="U112" s="11"/>
      <c r="V112" s="11"/>
      <c r="W112" s="11"/>
      <c r="X112" s="11"/>
    </row>
  </sheetData>
  <sheetProtection algorithmName="SHA-512" hashValue="NWjH6nziE9ududnhKNtbqhwR23JimoklWEfG0R4oB34amwkTrAxkHt4BGQX0GD2KUi7DzEVfFw+LIwt/uSCOzw==" saltValue="vSX+HBmVZdk1iiQKaq91Mw==" spinCount="100000" sheet="1" objects="1" scenarios="1"/>
  <mergeCells count="376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62:G62"/>
    <mergeCell ref="H62:N62"/>
    <mergeCell ref="O62:W62"/>
    <mergeCell ref="Y62:AB62"/>
    <mergeCell ref="AC62:AI62"/>
    <mergeCell ref="AJ62:AP62"/>
    <mergeCell ref="A64:C64"/>
    <mergeCell ref="D64:Q64"/>
    <mergeCell ref="R64:X64"/>
    <mergeCell ref="Y64:AA64"/>
    <mergeCell ref="AB64:AD64"/>
    <mergeCell ref="AE64:AG64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N66:AP66"/>
    <mergeCell ref="A68:E68"/>
    <mergeCell ref="Q68:W68"/>
    <mergeCell ref="AI68:AK68"/>
    <mergeCell ref="AL68:AM68"/>
    <mergeCell ref="AO68:AP68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76:G76"/>
    <mergeCell ref="H76:N76"/>
    <mergeCell ref="O76:W76"/>
    <mergeCell ref="Y76:AB76"/>
    <mergeCell ref="AC76:AI76"/>
    <mergeCell ref="AJ76:AP76"/>
    <mergeCell ref="A78:C78"/>
    <mergeCell ref="D78:Q78"/>
    <mergeCell ref="R78:X78"/>
    <mergeCell ref="Y78:AA78"/>
    <mergeCell ref="AB78:AD78"/>
    <mergeCell ref="AE78:AG78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K79:AM79"/>
    <mergeCell ref="AN79:AP79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N80:AP80"/>
    <mergeCell ref="A82:E82"/>
    <mergeCell ref="Q82:W82"/>
    <mergeCell ref="AI82:AK82"/>
    <mergeCell ref="AL82:AM82"/>
    <mergeCell ref="AO82:AP82"/>
    <mergeCell ref="A85:AP85"/>
    <mergeCell ref="A86:AP86"/>
    <mergeCell ref="A87:N87"/>
    <mergeCell ref="A88:AP88"/>
    <mergeCell ref="A89:G89"/>
    <mergeCell ref="H89:N89"/>
    <mergeCell ref="O89:AB89"/>
    <mergeCell ref="AC89:AI89"/>
    <mergeCell ref="AJ89:AP89"/>
    <mergeCell ref="A90:G90"/>
    <mergeCell ref="H90:N90"/>
    <mergeCell ref="O90:W90"/>
    <mergeCell ref="Y90:AB90"/>
    <mergeCell ref="AC90:AI90"/>
    <mergeCell ref="AJ90:AP90"/>
    <mergeCell ref="A92:C92"/>
    <mergeCell ref="D92:Q92"/>
    <mergeCell ref="R92:X92"/>
    <mergeCell ref="Y92:AA92"/>
    <mergeCell ref="AB92:AD92"/>
    <mergeCell ref="AE92:AG92"/>
    <mergeCell ref="AH92:AJ92"/>
    <mergeCell ref="AK92:AM92"/>
    <mergeCell ref="AN92:AP92"/>
    <mergeCell ref="A93:C93"/>
    <mergeCell ref="D93:Q93"/>
    <mergeCell ref="R93:X93"/>
    <mergeCell ref="Y93:AA93"/>
    <mergeCell ref="AB93:AD93"/>
    <mergeCell ref="AE93:AG93"/>
    <mergeCell ref="AH93:AJ93"/>
    <mergeCell ref="AK93:AM93"/>
    <mergeCell ref="AN93:AP93"/>
    <mergeCell ref="A94:C94"/>
    <mergeCell ref="D94:Q94"/>
    <mergeCell ref="R94:X94"/>
    <mergeCell ref="Y94:AA94"/>
    <mergeCell ref="AB94:AD94"/>
    <mergeCell ref="AE94:AG94"/>
    <mergeCell ref="AH94:AJ94"/>
    <mergeCell ref="AK94:AM94"/>
    <mergeCell ref="AN94:AP94"/>
    <mergeCell ref="A96:E96"/>
    <mergeCell ref="Q96:W96"/>
    <mergeCell ref="AI96:AK96"/>
    <mergeCell ref="AL96:AM96"/>
    <mergeCell ref="AO96:AP96"/>
    <mergeCell ref="A99:AP99"/>
    <mergeCell ref="A100:AP100"/>
    <mergeCell ref="A101:N101"/>
    <mergeCell ref="A102:AP102"/>
    <mergeCell ref="A103:G103"/>
    <mergeCell ref="H103:N103"/>
    <mergeCell ref="O103:AB103"/>
    <mergeCell ref="AC103:AI103"/>
    <mergeCell ref="AJ103:AP103"/>
    <mergeCell ref="A104:G104"/>
    <mergeCell ref="H104:N104"/>
    <mergeCell ref="O104:W104"/>
    <mergeCell ref="Y104:AB104"/>
    <mergeCell ref="AC104:AI104"/>
    <mergeCell ref="AJ104:AP104"/>
    <mergeCell ref="A106:C106"/>
    <mergeCell ref="D106:Q106"/>
    <mergeCell ref="R106:X106"/>
    <mergeCell ref="Y106:AA106"/>
    <mergeCell ref="AB106:AD106"/>
    <mergeCell ref="AE106:AG106"/>
    <mergeCell ref="AH106:AJ106"/>
    <mergeCell ref="AK106:AM106"/>
    <mergeCell ref="AN106:AP106"/>
    <mergeCell ref="A107:C107"/>
    <mergeCell ref="D107:Q107"/>
    <mergeCell ref="R107:X107"/>
    <mergeCell ref="Y107:AA107"/>
    <mergeCell ref="AB107:AD107"/>
    <mergeCell ref="AE107:AG107"/>
    <mergeCell ref="AH107:AJ107"/>
    <mergeCell ref="AK107:AM107"/>
    <mergeCell ref="AN107:AP107"/>
    <mergeCell ref="A110:E110"/>
    <mergeCell ref="Q110:W110"/>
    <mergeCell ref="AI110:AK110"/>
    <mergeCell ref="AL110:AM110"/>
    <mergeCell ref="AO110:AP110"/>
    <mergeCell ref="A108:C108"/>
    <mergeCell ref="D108:Q108"/>
    <mergeCell ref="R108:X108"/>
    <mergeCell ref="Y108:AA108"/>
    <mergeCell ref="AB108:AD108"/>
    <mergeCell ref="AE108:AG108"/>
    <mergeCell ref="AH108:AJ108"/>
    <mergeCell ref="AK108:AM108"/>
    <mergeCell ref="AN108:AP10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/>
  <dimension ref="A1:AS84"/>
  <sheetViews>
    <sheetView topLeftCell="A67" zoomScale="70" zoomScaleNormal="70" workbookViewId="0">
      <selection activeCell="AV76" sqref="AV76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17</v>
      </c>
      <c r="B6" s="187"/>
      <c r="C6" s="187"/>
      <c r="D6" s="187"/>
      <c r="E6" s="187"/>
      <c r="F6" s="187"/>
      <c r="G6" s="188"/>
      <c r="H6" s="189" t="s">
        <v>62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16'!V11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16'!V12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16'!V21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16'!V22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18"/>
      <c r="Z12" s="18"/>
      <c r="AA12" s="18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18</v>
      </c>
      <c r="B20" s="187"/>
      <c r="C20" s="187"/>
      <c r="D20" s="187"/>
      <c r="E20" s="187"/>
      <c r="F20" s="187"/>
      <c r="G20" s="188"/>
      <c r="H20" s="189" t="s">
        <v>62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16'!V31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16'!V32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16'!V41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16'!V42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18"/>
      <c r="G26" s="18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18"/>
      <c r="Z26" s="18"/>
      <c r="AA26" s="18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19</v>
      </c>
      <c r="B34" s="187"/>
      <c r="C34" s="187"/>
      <c r="D34" s="187"/>
      <c r="E34" s="187"/>
      <c r="F34" s="187"/>
      <c r="G34" s="188"/>
      <c r="H34" s="189" t="s">
        <v>62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16'!K11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16'!K12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16'!K16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16'!K17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18"/>
      <c r="G40" s="18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18"/>
      <c r="Z40" s="18"/>
      <c r="AA40" s="18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  <row r="43" spans="1:45" s="12" customFormat="1" ht="36" x14ac:dyDescent="0.55000000000000004">
      <c r="A43" s="196" t="str">
        <f>A1</f>
        <v>Campeonato Nacional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5" s="13" customFormat="1" ht="26.25" x14ac:dyDescent="0.4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</row>
    <row r="45" spans="1:45" s="4" customFormat="1" ht="19.5" thickBot="1" x14ac:dyDescent="0.35">
      <c r="A45" s="198" t="str">
        <f>CONCATENATE(SORTEIO!B12," ",SORTEIO!B14)</f>
        <v>Iniciado Masculino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R45" s="5"/>
      <c r="S45" s="5"/>
      <c r="T45" s="5"/>
      <c r="U45" s="5"/>
      <c r="V45" s="5"/>
      <c r="W45" s="5"/>
      <c r="X45" s="5"/>
    </row>
    <row r="46" spans="1:45" s="13" customFormat="1" ht="27.75" thickTop="1" thickBot="1" x14ac:dyDescent="0.45">
      <c r="A46" s="199" t="s">
        <v>22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1"/>
    </row>
    <row r="47" spans="1:45" s="4" customFormat="1" ht="20.25" thickTop="1" thickBot="1" x14ac:dyDescent="0.35">
      <c r="A47" s="180" t="s">
        <v>23</v>
      </c>
      <c r="B47" s="181"/>
      <c r="C47" s="181"/>
      <c r="D47" s="181"/>
      <c r="E47" s="181"/>
      <c r="F47" s="181"/>
      <c r="G47" s="182"/>
      <c r="H47" s="180" t="s">
        <v>24</v>
      </c>
      <c r="I47" s="181"/>
      <c r="J47" s="181"/>
      <c r="K47" s="181"/>
      <c r="L47" s="181"/>
      <c r="M47" s="181"/>
      <c r="N47" s="182"/>
      <c r="O47" s="180" t="s">
        <v>25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  <c r="AC47" s="180" t="s">
        <v>26</v>
      </c>
      <c r="AD47" s="181"/>
      <c r="AE47" s="181"/>
      <c r="AF47" s="181"/>
      <c r="AG47" s="181"/>
      <c r="AH47" s="181"/>
      <c r="AI47" s="182"/>
      <c r="AJ47" s="180" t="s">
        <v>27</v>
      </c>
      <c r="AK47" s="181"/>
      <c r="AL47" s="181"/>
      <c r="AM47" s="181"/>
      <c r="AN47" s="181"/>
      <c r="AO47" s="181"/>
      <c r="AP47" s="182"/>
    </row>
    <row r="48" spans="1:45" s="14" customFormat="1" ht="63" thickTop="1" thickBot="1" x14ac:dyDescent="0.95">
      <c r="A48" s="186">
        <v>20</v>
      </c>
      <c r="B48" s="187"/>
      <c r="C48" s="187"/>
      <c r="D48" s="187"/>
      <c r="E48" s="187"/>
      <c r="F48" s="187"/>
      <c r="G48" s="188"/>
      <c r="H48" s="189" t="s">
        <v>62</v>
      </c>
      <c r="I48" s="190"/>
      <c r="J48" s="190"/>
      <c r="K48" s="190"/>
      <c r="L48" s="190"/>
      <c r="M48" s="190"/>
      <c r="N48" s="191"/>
      <c r="O48" s="192"/>
      <c r="P48" s="187"/>
      <c r="Q48" s="187"/>
      <c r="R48" s="187"/>
      <c r="S48" s="187"/>
      <c r="T48" s="187"/>
      <c r="U48" s="187"/>
      <c r="V48" s="187"/>
      <c r="W48" s="187"/>
      <c r="X48" s="6" t="s">
        <v>28</v>
      </c>
      <c r="Y48" s="187"/>
      <c r="Z48" s="187"/>
      <c r="AA48" s="187"/>
      <c r="AB48" s="188"/>
      <c r="AC48" s="193"/>
      <c r="AD48" s="194"/>
      <c r="AE48" s="194"/>
      <c r="AF48" s="194"/>
      <c r="AG48" s="194"/>
      <c r="AH48" s="194"/>
      <c r="AI48" s="195"/>
      <c r="AJ48" s="193"/>
      <c r="AK48" s="194"/>
      <c r="AL48" s="194"/>
      <c r="AM48" s="194"/>
      <c r="AN48" s="194"/>
      <c r="AO48" s="194"/>
      <c r="AP48" s="195"/>
      <c r="AS48" s="4"/>
    </row>
    <row r="49" spans="1:45" s="4" customFormat="1" ht="20.25" thickTop="1" thickBot="1" x14ac:dyDescent="0.35">
      <c r="R49" s="5"/>
      <c r="S49" s="5"/>
      <c r="T49" s="5"/>
      <c r="U49" s="5"/>
      <c r="V49" s="5"/>
      <c r="W49" s="5"/>
      <c r="X49" s="5"/>
    </row>
    <row r="50" spans="1:45" s="4" customFormat="1" ht="20.25" thickTop="1" thickBot="1" x14ac:dyDescent="0.35">
      <c r="A50" s="180" t="s">
        <v>29</v>
      </c>
      <c r="B50" s="181"/>
      <c r="C50" s="182"/>
      <c r="D50" s="180" t="s">
        <v>30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83" t="s">
        <v>59</v>
      </c>
      <c r="S50" s="184"/>
      <c r="T50" s="184"/>
      <c r="U50" s="184"/>
      <c r="V50" s="184"/>
      <c r="W50" s="184"/>
      <c r="X50" s="185"/>
      <c r="Y50" s="180" t="s">
        <v>31</v>
      </c>
      <c r="Z50" s="181"/>
      <c r="AA50" s="182"/>
      <c r="AB50" s="180" t="s">
        <v>32</v>
      </c>
      <c r="AC50" s="181"/>
      <c r="AD50" s="182"/>
      <c r="AE50" s="180" t="s">
        <v>33</v>
      </c>
      <c r="AF50" s="181"/>
      <c r="AG50" s="182"/>
      <c r="AH50" s="180" t="s">
        <v>34</v>
      </c>
      <c r="AI50" s="181"/>
      <c r="AJ50" s="182"/>
      <c r="AK50" s="180" t="s">
        <v>35</v>
      </c>
      <c r="AL50" s="181"/>
      <c r="AM50" s="182"/>
      <c r="AN50" s="180" t="s">
        <v>36</v>
      </c>
      <c r="AO50" s="181"/>
      <c r="AP50" s="182"/>
    </row>
    <row r="51" spans="1:45" s="15" customFormat="1" ht="48" thickTop="1" thickBot="1" x14ac:dyDescent="0.75">
      <c r="A51" s="168"/>
      <c r="B51" s="169"/>
      <c r="C51" s="170"/>
      <c r="D51" s="171" t="str">
        <f>'Mapa 16'!K21</f>
        <v/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3"/>
      <c r="R51" s="174" t="str">
        <f>'Mapa 16'!K22</f>
        <v/>
      </c>
      <c r="S51" s="175"/>
      <c r="T51" s="175"/>
      <c r="U51" s="175"/>
      <c r="V51" s="175"/>
      <c r="W51" s="175"/>
      <c r="X51" s="176"/>
      <c r="Y51" s="177"/>
      <c r="Z51" s="178"/>
      <c r="AA51" s="179"/>
      <c r="AB51" s="177"/>
      <c r="AC51" s="178"/>
      <c r="AD51" s="179"/>
      <c r="AE51" s="177"/>
      <c r="AF51" s="178"/>
      <c r="AG51" s="179"/>
      <c r="AH51" s="177"/>
      <c r="AI51" s="178"/>
      <c r="AJ51" s="179"/>
      <c r="AK51" s="177"/>
      <c r="AL51" s="178"/>
      <c r="AM51" s="179"/>
      <c r="AN51" s="177"/>
      <c r="AO51" s="178"/>
      <c r="AP51" s="179"/>
      <c r="AS51" s="16"/>
    </row>
    <row r="52" spans="1:45" s="15" customFormat="1" ht="48" customHeight="1" thickTop="1" thickBot="1" x14ac:dyDescent="0.75">
      <c r="A52" s="168"/>
      <c r="B52" s="169"/>
      <c r="C52" s="170"/>
      <c r="D52" s="171" t="str">
        <f>'Mapa 16'!K26</f>
        <v/>
      </c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3"/>
      <c r="R52" s="174" t="str">
        <f>'Mapa 16'!K27</f>
        <v/>
      </c>
      <c r="S52" s="175"/>
      <c r="T52" s="175"/>
      <c r="U52" s="175"/>
      <c r="V52" s="175"/>
      <c r="W52" s="175"/>
      <c r="X52" s="176"/>
      <c r="Y52" s="177"/>
      <c r="Z52" s="178"/>
      <c r="AA52" s="179"/>
      <c r="AB52" s="177"/>
      <c r="AC52" s="178"/>
      <c r="AD52" s="179"/>
      <c r="AE52" s="177"/>
      <c r="AF52" s="178"/>
      <c r="AG52" s="179"/>
      <c r="AH52" s="177"/>
      <c r="AI52" s="178"/>
      <c r="AJ52" s="179"/>
      <c r="AK52" s="177"/>
      <c r="AL52" s="178"/>
      <c r="AM52" s="179"/>
      <c r="AN52" s="177"/>
      <c r="AO52" s="178"/>
      <c r="AP52" s="179"/>
    </row>
    <row r="53" spans="1:45" s="4" customFormat="1" ht="24" customHeight="1" thickTop="1" x14ac:dyDescent="0.3">
      <c r="R53" s="5"/>
      <c r="S53" s="5"/>
      <c r="T53" s="5"/>
      <c r="U53" s="5"/>
      <c r="V53" s="5"/>
      <c r="W53" s="5"/>
      <c r="X53" s="5"/>
    </row>
    <row r="54" spans="1:45" s="4" customFormat="1" ht="19.5" thickBot="1" x14ac:dyDescent="0.35">
      <c r="A54" s="166" t="s">
        <v>37</v>
      </c>
      <c r="B54" s="166"/>
      <c r="C54" s="166"/>
      <c r="D54" s="166"/>
      <c r="E54" s="166"/>
      <c r="F54" s="18"/>
      <c r="G54" s="18"/>
      <c r="H54" s="7"/>
      <c r="I54" s="7"/>
      <c r="J54" s="7"/>
      <c r="K54" s="7"/>
      <c r="L54" s="7"/>
      <c r="M54" s="7"/>
      <c r="N54" s="7"/>
      <c r="O54" s="7"/>
      <c r="P54" s="7"/>
      <c r="Q54" s="166" t="s">
        <v>38</v>
      </c>
      <c r="R54" s="166"/>
      <c r="S54" s="166"/>
      <c r="T54" s="166"/>
      <c r="U54" s="166"/>
      <c r="V54" s="166"/>
      <c r="W54" s="166"/>
      <c r="X54" s="8"/>
      <c r="Y54" s="18"/>
      <c r="Z54" s="18"/>
      <c r="AA54" s="18"/>
      <c r="AB54" s="7"/>
      <c r="AC54" s="7"/>
      <c r="AD54" s="7"/>
      <c r="AE54" s="7"/>
      <c r="AF54" s="7"/>
      <c r="AG54" s="7"/>
      <c r="AH54" s="7"/>
      <c r="AI54" s="166" t="s">
        <v>39</v>
      </c>
      <c r="AJ54" s="166"/>
      <c r="AK54" s="166"/>
      <c r="AL54" s="167"/>
      <c r="AM54" s="167"/>
      <c r="AN54" s="9" t="s">
        <v>28</v>
      </c>
      <c r="AO54" s="167"/>
      <c r="AP54" s="167"/>
    </row>
    <row r="55" spans="1:45" s="10" customFormat="1" ht="13.5" thickTop="1" x14ac:dyDescent="0.2">
      <c r="R55" s="11"/>
      <c r="S55" s="11"/>
      <c r="T55" s="11"/>
      <c r="U55" s="11"/>
      <c r="V55" s="11"/>
      <c r="W55" s="11"/>
      <c r="X55" s="11"/>
    </row>
    <row r="56" spans="1:45" s="10" customFormat="1" ht="12.75" x14ac:dyDescent="0.2">
      <c r="R56" s="11"/>
      <c r="S56" s="11"/>
      <c r="T56" s="11"/>
      <c r="U56" s="11"/>
      <c r="V56" s="11"/>
      <c r="W56" s="11"/>
      <c r="X56" s="11"/>
    </row>
    <row r="57" spans="1:45" s="12" customFormat="1" ht="36" x14ac:dyDescent="0.55000000000000004">
      <c r="A57" s="196" t="str">
        <f>A1</f>
        <v>Campeonato Nacional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5" s="13" customFormat="1" ht="26.25" x14ac:dyDescent="0.4">
      <c r="A58" s="197" t="s">
        <v>21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</row>
    <row r="59" spans="1:45" s="4" customFormat="1" ht="19.5" thickBot="1" x14ac:dyDescent="0.35">
      <c r="A59" s="198" t="str">
        <f>CONCATENATE(SORTEIO!B12," ",SORTEIO!B14)</f>
        <v>Iniciado Masculino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R59" s="5"/>
      <c r="S59" s="5"/>
      <c r="T59" s="5"/>
      <c r="U59" s="5"/>
      <c r="V59" s="5"/>
      <c r="W59" s="5"/>
      <c r="X59" s="5"/>
    </row>
    <row r="60" spans="1:45" s="13" customFormat="1" ht="27.75" thickTop="1" thickBot="1" x14ac:dyDescent="0.45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1"/>
    </row>
    <row r="61" spans="1:45" s="4" customFormat="1" ht="20.25" thickTop="1" thickBot="1" x14ac:dyDescent="0.35">
      <c r="A61" s="180" t="s">
        <v>23</v>
      </c>
      <c r="B61" s="181"/>
      <c r="C61" s="181"/>
      <c r="D61" s="181"/>
      <c r="E61" s="181"/>
      <c r="F61" s="181"/>
      <c r="G61" s="182"/>
      <c r="H61" s="180" t="s">
        <v>24</v>
      </c>
      <c r="I61" s="181"/>
      <c r="J61" s="181"/>
      <c r="K61" s="181"/>
      <c r="L61" s="181"/>
      <c r="M61" s="181"/>
      <c r="N61" s="182"/>
      <c r="O61" s="180" t="s">
        <v>25</v>
      </c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2"/>
      <c r="AC61" s="180" t="s">
        <v>26</v>
      </c>
      <c r="AD61" s="181"/>
      <c r="AE61" s="181"/>
      <c r="AF61" s="181"/>
      <c r="AG61" s="181"/>
      <c r="AH61" s="181"/>
      <c r="AI61" s="182"/>
      <c r="AJ61" s="180" t="s">
        <v>27</v>
      </c>
      <c r="AK61" s="181"/>
      <c r="AL61" s="181"/>
      <c r="AM61" s="181"/>
      <c r="AN61" s="181"/>
      <c r="AO61" s="181"/>
      <c r="AP61" s="182"/>
    </row>
    <row r="62" spans="1:45" s="14" customFormat="1" ht="63" thickTop="1" thickBot="1" x14ac:dyDescent="0.95">
      <c r="A62" s="186">
        <v>21</v>
      </c>
      <c r="B62" s="187"/>
      <c r="C62" s="187"/>
      <c r="D62" s="187"/>
      <c r="E62" s="187"/>
      <c r="F62" s="187"/>
      <c r="G62" s="188"/>
      <c r="H62" s="189" t="s">
        <v>62</v>
      </c>
      <c r="I62" s="190"/>
      <c r="J62" s="190"/>
      <c r="K62" s="190"/>
      <c r="L62" s="190"/>
      <c r="M62" s="190"/>
      <c r="N62" s="191"/>
      <c r="O62" s="192"/>
      <c r="P62" s="187"/>
      <c r="Q62" s="187"/>
      <c r="R62" s="187"/>
      <c r="S62" s="187"/>
      <c r="T62" s="187"/>
      <c r="U62" s="187"/>
      <c r="V62" s="187"/>
      <c r="W62" s="187"/>
      <c r="X62" s="6" t="s">
        <v>28</v>
      </c>
      <c r="Y62" s="187"/>
      <c r="Z62" s="187"/>
      <c r="AA62" s="187"/>
      <c r="AB62" s="188"/>
      <c r="AC62" s="193"/>
      <c r="AD62" s="194"/>
      <c r="AE62" s="194"/>
      <c r="AF62" s="194"/>
      <c r="AG62" s="194"/>
      <c r="AH62" s="194"/>
      <c r="AI62" s="195"/>
      <c r="AJ62" s="193"/>
      <c r="AK62" s="194"/>
      <c r="AL62" s="194"/>
      <c r="AM62" s="194"/>
      <c r="AN62" s="194"/>
      <c r="AO62" s="194"/>
      <c r="AP62" s="195"/>
      <c r="AS62" s="4"/>
    </row>
    <row r="63" spans="1:45" s="4" customFormat="1" ht="20.25" thickTop="1" thickBot="1" x14ac:dyDescent="0.35">
      <c r="R63" s="5"/>
      <c r="S63" s="5"/>
      <c r="T63" s="5"/>
      <c r="U63" s="5"/>
      <c r="V63" s="5"/>
      <c r="W63" s="5"/>
      <c r="X63" s="5"/>
    </row>
    <row r="64" spans="1:45" s="4" customFormat="1" ht="20.25" thickTop="1" thickBot="1" x14ac:dyDescent="0.35">
      <c r="A64" s="180" t="s">
        <v>29</v>
      </c>
      <c r="B64" s="181"/>
      <c r="C64" s="182"/>
      <c r="D64" s="180" t="s">
        <v>30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3" t="s">
        <v>59</v>
      </c>
      <c r="S64" s="184"/>
      <c r="T64" s="184"/>
      <c r="U64" s="184"/>
      <c r="V64" s="184"/>
      <c r="W64" s="184"/>
      <c r="X64" s="185"/>
      <c r="Y64" s="180" t="s">
        <v>31</v>
      </c>
      <c r="Z64" s="181"/>
      <c r="AA64" s="182"/>
      <c r="AB64" s="180" t="s">
        <v>32</v>
      </c>
      <c r="AC64" s="181"/>
      <c r="AD64" s="182"/>
      <c r="AE64" s="180" t="s">
        <v>33</v>
      </c>
      <c r="AF64" s="181"/>
      <c r="AG64" s="182"/>
      <c r="AH64" s="180" t="s">
        <v>34</v>
      </c>
      <c r="AI64" s="181"/>
      <c r="AJ64" s="182"/>
      <c r="AK64" s="180" t="s">
        <v>35</v>
      </c>
      <c r="AL64" s="181"/>
      <c r="AM64" s="182"/>
      <c r="AN64" s="180" t="s">
        <v>36</v>
      </c>
      <c r="AO64" s="181"/>
      <c r="AP64" s="182"/>
    </row>
    <row r="65" spans="1:45" s="15" customFormat="1" ht="48" thickTop="1" thickBot="1" x14ac:dyDescent="0.75">
      <c r="A65" s="168"/>
      <c r="B65" s="169"/>
      <c r="C65" s="170"/>
      <c r="D65" s="171" t="str">
        <f>'Mapa 16'!K30</f>
        <v/>
      </c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3"/>
      <c r="R65" s="174" t="str">
        <f>'Mapa 16'!K31</f>
        <v/>
      </c>
      <c r="S65" s="175"/>
      <c r="T65" s="175"/>
      <c r="U65" s="175"/>
      <c r="V65" s="175"/>
      <c r="W65" s="175"/>
      <c r="X65" s="176"/>
      <c r="Y65" s="177"/>
      <c r="Z65" s="178"/>
      <c r="AA65" s="179"/>
      <c r="AB65" s="177"/>
      <c r="AC65" s="178"/>
      <c r="AD65" s="179"/>
      <c r="AE65" s="177"/>
      <c r="AF65" s="178"/>
      <c r="AG65" s="179"/>
      <c r="AH65" s="177"/>
      <c r="AI65" s="178"/>
      <c r="AJ65" s="179"/>
      <c r="AK65" s="177"/>
      <c r="AL65" s="178"/>
      <c r="AM65" s="179"/>
      <c r="AN65" s="177"/>
      <c r="AO65" s="178"/>
      <c r="AP65" s="179"/>
      <c r="AS65" s="16"/>
    </row>
    <row r="66" spans="1:45" s="15" customFormat="1" ht="48" customHeight="1" thickTop="1" thickBot="1" x14ac:dyDescent="0.75">
      <c r="A66" s="168"/>
      <c r="B66" s="169"/>
      <c r="C66" s="170"/>
      <c r="D66" s="171" t="str">
        <f>'Mapa 16'!K35</f>
        <v/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  <c r="R66" s="174" t="str">
        <f>'Mapa 16'!K36</f>
        <v/>
      </c>
      <c r="S66" s="175"/>
      <c r="T66" s="175"/>
      <c r="U66" s="175"/>
      <c r="V66" s="175"/>
      <c r="W66" s="175"/>
      <c r="X66" s="176"/>
      <c r="Y66" s="177"/>
      <c r="Z66" s="178"/>
      <c r="AA66" s="179"/>
      <c r="AB66" s="177"/>
      <c r="AC66" s="178"/>
      <c r="AD66" s="179"/>
      <c r="AE66" s="177"/>
      <c r="AF66" s="178"/>
      <c r="AG66" s="179"/>
      <c r="AH66" s="177"/>
      <c r="AI66" s="178"/>
      <c r="AJ66" s="179"/>
      <c r="AK66" s="177"/>
      <c r="AL66" s="178"/>
      <c r="AM66" s="179"/>
      <c r="AN66" s="177"/>
      <c r="AO66" s="178"/>
      <c r="AP66" s="179"/>
    </row>
    <row r="67" spans="1:45" s="4" customFormat="1" ht="24" customHeight="1" thickTop="1" x14ac:dyDescent="0.3">
      <c r="R67" s="5"/>
      <c r="S67" s="5"/>
      <c r="T67" s="5"/>
      <c r="U67" s="5"/>
      <c r="V67" s="5"/>
      <c r="W67" s="5"/>
      <c r="X67" s="5"/>
    </row>
    <row r="68" spans="1:45" s="4" customFormat="1" ht="19.5" thickBot="1" x14ac:dyDescent="0.35">
      <c r="A68" s="166" t="s">
        <v>37</v>
      </c>
      <c r="B68" s="166"/>
      <c r="C68" s="166"/>
      <c r="D68" s="166"/>
      <c r="E68" s="166"/>
      <c r="F68" s="29"/>
      <c r="G68" s="29"/>
      <c r="H68" s="7"/>
      <c r="I68" s="7"/>
      <c r="J68" s="7"/>
      <c r="K68" s="7"/>
      <c r="L68" s="7"/>
      <c r="M68" s="7"/>
      <c r="N68" s="7"/>
      <c r="O68" s="7"/>
      <c r="P68" s="7"/>
      <c r="Q68" s="166" t="s">
        <v>38</v>
      </c>
      <c r="R68" s="166"/>
      <c r="S68" s="166"/>
      <c r="T68" s="166"/>
      <c r="U68" s="166"/>
      <c r="V68" s="166"/>
      <c r="W68" s="166"/>
      <c r="X68" s="8"/>
      <c r="Y68" s="29"/>
      <c r="Z68" s="29"/>
      <c r="AA68" s="29"/>
      <c r="AB68" s="7"/>
      <c r="AC68" s="7"/>
      <c r="AD68" s="7"/>
      <c r="AE68" s="7"/>
      <c r="AF68" s="7"/>
      <c r="AG68" s="7"/>
      <c r="AH68" s="7"/>
      <c r="AI68" s="166" t="s">
        <v>39</v>
      </c>
      <c r="AJ68" s="166"/>
      <c r="AK68" s="166"/>
      <c r="AL68" s="167"/>
      <c r="AM68" s="167"/>
      <c r="AN68" s="9" t="s">
        <v>28</v>
      </c>
      <c r="AO68" s="167"/>
      <c r="AP68" s="167"/>
    </row>
    <row r="69" spans="1:45" s="10" customFormat="1" ht="13.5" thickTop="1" x14ac:dyDescent="0.2">
      <c r="R69" s="11"/>
      <c r="S69" s="11"/>
      <c r="T69" s="11"/>
      <c r="U69" s="11"/>
      <c r="V69" s="11"/>
      <c r="W69" s="11"/>
      <c r="X69" s="11"/>
    </row>
    <row r="70" spans="1:45" s="10" customFormat="1" ht="12.75" x14ac:dyDescent="0.2">
      <c r="R70" s="11"/>
      <c r="S70" s="11"/>
      <c r="T70" s="11"/>
      <c r="U70" s="11"/>
      <c r="V70" s="11"/>
      <c r="W70" s="11"/>
      <c r="X70" s="11"/>
    </row>
    <row r="71" spans="1:45" s="12" customFormat="1" ht="36" x14ac:dyDescent="0.55000000000000004">
      <c r="A71" s="196" t="str">
        <f>A1</f>
        <v>Campeonato Nacional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5" s="13" customFormat="1" ht="26.25" x14ac:dyDescent="0.4">
      <c r="A72" s="197" t="s">
        <v>21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</row>
    <row r="73" spans="1:45" s="4" customFormat="1" ht="19.5" thickBot="1" x14ac:dyDescent="0.35">
      <c r="A73" s="198" t="str">
        <f>CONCATENATE(SORTEIO!B12," ",SORTEIO!B14)</f>
        <v>Iniciado Masculino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R73" s="5"/>
      <c r="S73" s="5"/>
      <c r="T73" s="5"/>
      <c r="U73" s="5"/>
      <c r="V73" s="5"/>
      <c r="W73" s="5"/>
      <c r="X73" s="5"/>
    </row>
    <row r="74" spans="1:45" s="13" customFormat="1" ht="27.75" thickTop="1" thickBot="1" x14ac:dyDescent="0.45">
      <c r="A74" s="199" t="s">
        <v>22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1"/>
    </row>
    <row r="75" spans="1:45" s="4" customFormat="1" ht="20.25" thickTop="1" thickBot="1" x14ac:dyDescent="0.35">
      <c r="A75" s="180" t="s">
        <v>23</v>
      </c>
      <c r="B75" s="181"/>
      <c r="C75" s="181"/>
      <c r="D75" s="181"/>
      <c r="E75" s="181"/>
      <c r="F75" s="181"/>
      <c r="G75" s="182"/>
      <c r="H75" s="180" t="s">
        <v>24</v>
      </c>
      <c r="I75" s="181"/>
      <c r="J75" s="181"/>
      <c r="K75" s="181"/>
      <c r="L75" s="181"/>
      <c r="M75" s="181"/>
      <c r="N75" s="182"/>
      <c r="O75" s="180" t="s">
        <v>25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2"/>
      <c r="AC75" s="180" t="s">
        <v>26</v>
      </c>
      <c r="AD75" s="181"/>
      <c r="AE75" s="181"/>
      <c r="AF75" s="181"/>
      <c r="AG75" s="181"/>
      <c r="AH75" s="181"/>
      <c r="AI75" s="182"/>
      <c r="AJ75" s="180" t="s">
        <v>27</v>
      </c>
      <c r="AK75" s="181"/>
      <c r="AL75" s="181"/>
      <c r="AM75" s="181"/>
      <c r="AN75" s="181"/>
      <c r="AO75" s="181"/>
      <c r="AP75" s="182"/>
    </row>
    <row r="76" spans="1:45" s="14" customFormat="1" ht="63" thickTop="1" thickBot="1" x14ac:dyDescent="0.95">
      <c r="A76" s="186">
        <v>22</v>
      </c>
      <c r="B76" s="187"/>
      <c r="C76" s="187"/>
      <c r="D76" s="187"/>
      <c r="E76" s="187"/>
      <c r="F76" s="187"/>
      <c r="G76" s="188"/>
      <c r="H76" s="189" t="s">
        <v>62</v>
      </c>
      <c r="I76" s="190"/>
      <c r="J76" s="190"/>
      <c r="K76" s="190"/>
      <c r="L76" s="190"/>
      <c r="M76" s="190"/>
      <c r="N76" s="191"/>
      <c r="O76" s="192"/>
      <c r="P76" s="187"/>
      <c r="Q76" s="187"/>
      <c r="R76" s="187"/>
      <c r="S76" s="187"/>
      <c r="T76" s="187"/>
      <c r="U76" s="187"/>
      <c r="V76" s="187"/>
      <c r="W76" s="187"/>
      <c r="X76" s="6" t="s">
        <v>28</v>
      </c>
      <c r="Y76" s="187"/>
      <c r="Z76" s="187"/>
      <c r="AA76" s="187"/>
      <c r="AB76" s="188"/>
      <c r="AC76" s="193"/>
      <c r="AD76" s="194"/>
      <c r="AE76" s="194"/>
      <c r="AF76" s="194"/>
      <c r="AG76" s="194"/>
      <c r="AH76" s="194"/>
      <c r="AI76" s="195"/>
      <c r="AJ76" s="193"/>
      <c r="AK76" s="194"/>
      <c r="AL76" s="194"/>
      <c r="AM76" s="194"/>
      <c r="AN76" s="194"/>
      <c r="AO76" s="194"/>
      <c r="AP76" s="195"/>
      <c r="AS76" s="4"/>
    </row>
    <row r="77" spans="1:45" s="4" customFormat="1" ht="20.25" thickTop="1" thickBot="1" x14ac:dyDescent="0.35">
      <c r="R77" s="5"/>
      <c r="S77" s="5"/>
      <c r="T77" s="5"/>
      <c r="U77" s="5"/>
      <c r="V77" s="5"/>
      <c r="W77" s="5"/>
      <c r="X77" s="5"/>
    </row>
    <row r="78" spans="1:45" s="4" customFormat="1" ht="20.25" thickTop="1" thickBot="1" x14ac:dyDescent="0.35">
      <c r="A78" s="180" t="s">
        <v>29</v>
      </c>
      <c r="B78" s="181"/>
      <c r="C78" s="182"/>
      <c r="D78" s="180" t="s">
        <v>30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2"/>
      <c r="R78" s="183" t="s">
        <v>59</v>
      </c>
      <c r="S78" s="184"/>
      <c r="T78" s="184"/>
      <c r="U78" s="184"/>
      <c r="V78" s="184"/>
      <c r="W78" s="184"/>
      <c r="X78" s="185"/>
      <c r="Y78" s="180" t="s">
        <v>31</v>
      </c>
      <c r="Z78" s="181"/>
      <c r="AA78" s="182"/>
      <c r="AB78" s="180" t="s">
        <v>32</v>
      </c>
      <c r="AC78" s="181"/>
      <c r="AD78" s="182"/>
      <c r="AE78" s="180" t="s">
        <v>33</v>
      </c>
      <c r="AF78" s="181"/>
      <c r="AG78" s="182"/>
      <c r="AH78" s="180" t="s">
        <v>34</v>
      </c>
      <c r="AI78" s="181"/>
      <c r="AJ78" s="182"/>
      <c r="AK78" s="180" t="s">
        <v>35</v>
      </c>
      <c r="AL78" s="181"/>
      <c r="AM78" s="182"/>
      <c r="AN78" s="180" t="s">
        <v>36</v>
      </c>
      <c r="AO78" s="181"/>
      <c r="AP78" s="182"/>
    </row>
    <row r="79" spans="1:45" s="15" customFormat="1" ht="48" thickTop="1" thickBot="1" x14ac:dyDescent="0.75">
      <c r="A79" s="168"/>
      <c r="B79" s="169"/>
      <c r="C79" s="170"/>
      <c r="D79" s="171" t="str">
        <f>'Mapa 16'!K40</f>
        <v/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3"/>
      <c r="R79" s="174" t="str">
        <f>'Mapa 16'!K41</f>
        <v/>
      </c>
      <c r="S79" s="175"/>
      <c r="T79" s="175"/>
      <c r="U79" s="175"/>
      <c r="V79" s="175"/>
      <c r="W79" s="175"/>
      <c r="X79" s="176"/>
      <c r="Y79" s="177"/>
      <c r="Z79" s="178"/>
      <c r="AA79" s="179"/>
      <c r="AB79" s="177"/>
      <c r="AC79" s="178"/>
      <c r="AD79" s="179"/>
      <c r="AE79" s="177"/>
      <c r="AF79" s="178"/>
      <c r="AG79" s="179"/>
      <c r="AH79" s="177"/>
      <c r="AI79" s="178"/>
      <c r="AJ79" s="179"/>
      <c r="AK79" s="177"/>
      <c r="AL79" s="178"/>
      <c r="AM79" s="179"/>
      <c r="AN79" s="177"/>
      <c r="AO79" s="178"/>
      <c r="AP79" s="179"/>
      <c r="AS79" s="16"/>
    </row>
    <row r="80" spans="1:45" s="15" customFormat="1" ht="48" customHeight="1" thickTop="1" thickBot="1" x14ac:dyDescent="0.75">
      <c r="A80" s="168"/>
      <c r="B80" s="169"/>
      <c r="C80" s="170"/>
      <c r="D80" s="171" t="str">
        <f>'Mapa 16'!K45</f>
        <v/>
      </c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4" t="str">
        <f>'Mapa 16'!K46</f>
        <v/>
      </c>
      <c r="S80" s="175"/>
      <c r="T80" s="175"/>
      <c r="U80" s="175"/>
      <c r="V80" s="175"/>
      <c r="W80" s="175"/>
      <c r="X80" s="176"/>
      <c r="Y80" s="177"/>
      <c r="Z80" s="178"/>
      <c r="AA80" s="179"/>
      <c r="AB80" s="177"/>
      <c r="AC80" s="178"/>
      <c r="AD80" s="179"/>
      <c r="AE80" s="177"/>
      <c r="AF80" s="178"/>
      <c r="AG80" s="179"/>
      <c r="AH80" s="177"/>
      <c r="AI80" s="178"/>
      <c r="AJ80" s="179"/>
      <c r="AK80" s="177"/>
      <c r="AL80" s="178"/>
      <c r="AM80" s="179"/>
      <c r="AN80" s="177"/>
      <c r="AO80" s="178"/>
      <c r="AP80" s="179"/>
    </row>
    <row r="81" spans="1:42" s="4" customFormat="1" ht="24" customHeight="1" thickTop="1" x14ac:dyDescent="0.3">
      <c r="R81" s="5"/>
      <c r="S81" s="5"/>
      <c r="T81" s="5"/>
      <c r="U81" s="5"/>
      <c r="V81" s="5"/>
      <c r="W81" s="5"/>
      <c r="X81" s="5"/>
    </row>
    <row r="82" spans="1:42" s="4" customFormat="1" ht="19.5" thickBot="1" x14ac:dyDescent="0.35">
      <c r="A82" s="166" t="s">
        <v>37</v>
      </c>
      <c r="B82" s="166"/>
      <c r="C82" s="166"/>
      <c r="D82" s="166"/>
      <c r="E82" s="166"/>
      <c r="F82" s="29"/>
      <c r="G82" s="29"/>
      <c r="H82" s="7"/>
      <c r="I82" s="7"/>
      <c r="J82" s="7"/>
      <c r="K82" s="7"/>
      <c r="L82" s="7"/>
      <c r="M82" s="7"/>
      <c r="N82" s="7"/>
      <c r="O82" s="7"/>
      <c r="P82" s="7"/>
      <c r="Q82" s="166" t="s">
        <v>38</v>
      </c>
      <c r="R82" s="166"/>
      <c r="S82" s="166"/>
      <c r="T82" s="166"/>
      <c r="U82" s="166"/>
      <c r="V82" s="166"/>
      <c r="W82" s="166"/>
      <c r="X82" s="8"/>
      <c r="Y82" s="29"/>
      <c r="Z82" s="29"/>
      <c r="AA82" s="29"/>
      <c r="AB82" s="7"/>
      <c r="AC82" s="7"/>
      <c r="AD82" s="7"/>
      <c r="AE82" s="7"/>
      <c r="AF82" s="7"/>
      <c r="AG82" s="7"/>
      <c r="AH82" s="7"/>
      <c r="AI82" s="166" t="s">
        <v>39</v>
      </c>
      <c r="AJ82" s="166"/>
      <c r="AK82" s="166"/>
      <c r="AL82" s="167"/>
      <c r="AM82" s="167"/>
      <c r="AN82" s="9" t="s">
        <v>28</v>
      </c>
      <c r="AO82" s="167"/>
      <c r="AP82" s="167"/>
    </row>
    <row r="83" spans="1:42" s="10" customFormat="1" ht="13.5" thickTop="1" x14ac:dyDescent="0.2">
      <c r="R83" s="11"/>
      <c r="S83" s="11"/>
      <c r="T83" s="11"/>
      <c r="U83" s="11"/>
      <c r="V83" s="11"/>
      <c r="W83" s="11"/>
      <c r="X83" s="11"/>
    </row>
    <row r="84" spans="1:42" s="10" customFormat="1" ht="12.75" x14ac:dyDescent="0.2">
      <c r="R84" s="11"/>
      <c r="S84" s="11"/>
      <c r="T84" s="11"/>
      <c r="U84" s="11"/>
      <c r="V84" s="11"/>
      <c r="W84" s="11"/>
      <c r="X84" s="11"/>
    </row>
  </sheetData>
  <sheetProtection algorithmName="SHA-512" hashValue="b46YvjYN6g7szJSbcDvFrzBRcgI6jqKzwaAoKg7EUi5py0MYhC5VPg09AsKuqEqVIZDd+qQXnDN9b35OtVvC7g==" saltValue="8ljtTKRbn/mjsYifmdtU7Q==" spinCount="100000" sheet="1" objects="1" scenarios="1"/>
  <mergeCells count="282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62:G62"/>
    <mergeCell ref="H62:N62"/>
    <mergeCell ref="O62:W62"/>
    <mergeCell ref="Y62:AB62"/>
    <mergeCell ref="AC62:AI62"/>
    <mergeCell ref="AJ62:AP62"/>
    <mergeCell ref="A64:C64"/>
    <mergeCell ref="D64:Q64"/>
    <mergeCell ref="R64:X64"/>
    <mergeCell ref="Y64:AA64"/>
    <mergeCell ref="AB64:AD64"/>
    <mergeCell ref="AE64:AG64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N66:AP66"/>
    <mergeCell ref="A68:E68"/>
    <mergeCell ref="Q68:W68"/>
    <mergeCell ref="AI68:AK68"/>
    <mergeCell ref="AL68:AM68"/>
    <mergeCell ref="AO68:AP68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76:G76"/>
    <mergeCell ref="H76:N76"/>
    <mergeCell ref="O76:W76"/>
    <mergeCell ref="Y76:AB76"/>
    <mergeCell ref="AC76:AI76"/>
    <mergeCell ref="AJ76:AP76"/>
    <mergeCell ref="A78:C78"/>
    <mergeCell ref="D78:Q78"/>
    <mergeCell ref="R78:X78"/>
    <mergeCell ref="Y78:AA78"/>
    <mergeCell ref="AB78:AD78"/>
    <mergeCell ref="AE78:AG78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K79:AM79"/>
    <mergeCell ref="AN79:AP79"/>
    <mergeCell ref="A82:E82"/>
    <mergeCell ref="Q82:W82"/>
    <mergeCell ref="AI82:AK82"/>
    <mergeCell ref="AL82:AM82"/>
    <mergeCell ref="AO82:AP82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N80:AP80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42"/>
  <sheetViews>
    <sheetView zoomScale="70" zoomScaleNormal="70" workbookViewId="0">
      <selection activeCell="A30" sqref="A30:AP30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23</v>
      </c>
      <c r="B6" s="187"/>
      <c r="C6" s="187"/>
      <c r="D6" s="187"/>
      <c r="E6" s="187"/>
      <c r="F6" s="187"/>
      <c r="G6" s="188"/>
      <c r="H6" s="189" t="s">
        <v>63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>
        <f>'Mapa 16'!J15</f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16'!B8</f>
        <v>(8)</v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16'!A10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16'!B10</f>
        <v>(9)</v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29"/>
      <c r="G12" s="29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29"/>
      <c r="Z12" s="29"/>
      <c r="AA12" s="29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24</v>
      </c>
      <c r="B20" s="187"/>
      <c r="C20" s="187"/>
      <c r="D20" s="187"/>
      <c r="E20" s="187"/>
      <c r="F20" s="187"/>
      <c r="G20" s="188"/>
      <c r="H20" s="189" t="s">
        <v>63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16'!A12</f>
        <v>Apuramento dos 7º e 8º classificados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>
        <f>'Mapa 16'!B12</f>
        <v>0</v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16'!A14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16'!B14</f>
        <v>(10)</v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29"/>
      <c r="G26" s="29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29"/>
      <c r="Z26" s="29"/>
      <c r="AA26" s="29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25</v>
      </c>
      <c r="B34" s="187"/>
      <c r="C34" s="187"/>
      <c r="D34" s="187"/>
      <c r="E34" s="187"/>
      <c r="F34" s="187"/>
      <c r="G34" s="188"/>
      <c r="H34" s="189" t="s">
        <v>63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16'!A16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16'!B16</f>
        <v>(11)</v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>
        <f>'Mapa 16'!A18</f>
        <v>0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>
        <f>'Mapa 16'!B18</f>
        <v>0</v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29"/>
      <c r="G40" s="29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29"/>
      <c r="Z40" s="29"/>
      <c r="AA40" s="29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</sheetData>
  <sheetProtection algorithmName="SHA-512" hashValue="7fyray8SFYObIsy/6bBYkmKzPF4Q7z4AzizYmcxzMQpuclvVYVAZDOIZDWkFUZ4SuQZaTJkzs+5g/5lTLBrzZw==" saltValue="ngePod4Gyw3G9SX59vrvYQ==" spinCount="100000" sheet="1" objects="1" scenarios="1"/>
  <mergeCells count="141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E6DD-EE7E-410E-B7B4-FB5444448138}">
  <dimension ref="A1:AS42"/>
  <sheetViews>
    <sheetView zoomScale="70" zoomScaleNormal="70" workbookViewId="0">
      <selection activeCell="A31" sqref="A31:N31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26</v>
      </c>
      <c r="B6" s="187"/>
      <c r="C6" s="187"/>
      <c r="D6" s="187"/>
      <c r="E6" s="187"/>
      <c r="F6" s="187"/>
      <c r="G6" s="188"/>
      <c r="H6" s="189" t="s">
        <v>64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16'!X16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16'!X17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16'!X36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16'!X37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27</v>
      </c>
      <c r="B20" s="187"/>
      <c r="C20" s="187"/>
      <c r="D20" s="187"/>
      <c r="E20" s="187"/>
      <c r="F20" s="187"/>
      <c r="G20" s="188"/>
      <c r="H20" s="189" t="s">
        <v>64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16'!I14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16'!I15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16'!I24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16'!I25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83"/>
      <c r="G26" s="83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83"/>
      <c r="Z26" s="83"/>
      <c r="AA26" s="83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28</v>
      </c>
      <c r="B34" s="187"/>
      <c r="C34" s="187"/>
      <c r="D34" s="187"/>
      <c r="E34" s="187"/>
      <c r="F34" s="187"/>
      <c r="G34" s="188"/>
      <c r="H34" s="189" t="s">
        <v>64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16'!I33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16'!I34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16'!I43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16'!I44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83"/>
      <c r="G40" s="83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83"/>
      <c r="Z40" s="83"/>
      <c r="AA40" s="83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</sheetData>
  <sheetProtection algorithmName="SHA-512" hashValue="np4mGo2H9hwSofrCfw67OXjbIRsDvD+oaCHGpwCeFQYDUffcY7QhspBwF1PVbeOREcVbTQSDsi8R/Y7idxAppA==" saltValue="vrktyWF8PZfV9ULNEwBUxA==" spinCount="100000" sheet="1" objects="1" scenarios="1"/>
  <mergeCells count="141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E9D2-173E-4164-80B1-4DCE7F9AD260}">
  <dimension ref="A1:AS42"/>
  <sheetViews>
    <sheetView topLeftCell="A13" zoomScale="70" zoomScaleNormal="70" workbookViewId="0">
      <selection activeCell="A30" sqref="A30:AP30"/>
    </sheetView>
  </sheetViews>
  <sheetFormatPr defaultRowHeight="15" x14ac:dyDescent="0.25"/>
  <cols>
    <col min="1" max="17" width="2.28515625" style="10" customWidth="1"/>
    <col min="18" max="24" width="2.28515625" style="11" customWidth="1"/>
    <col min="25" max="42" width="2.28515625" style="10" customWidth="1"/>
  </cols>
  <sheetData>
    <row r="1" spans="1:45" s="12" customFormat="1" ht="36" x14ac:dyDescent="0.55000000000000004">
      <c r="A1" s="196" t="str">
        <f>SORTEIO!$A$7</f>
        <v>Campeonato Nacional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5" s="13" customFormat="1" ht="26.25" x14ac:dyDescent="0.4">
      <c r="A2" s="197" t="s">
        <v>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</row>
    <row r="3" spans="1:45" s="4" customFormat="1" ht="19.5" thickBot="1" x14ac:dyDescent="0.35">
      <c r="A3" s="198" t="str">
        <f>CONCATENATE(SORTEIO!B12," ",SORTEIO!B14)</f>
        <v>Iniciado Masculino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R3" s="5"/>
      <c r="S3" s="5"/>
      <c r="T3" s="5"/>
      <c r="U3" s="5"/>
      <c r="V3" s="5"/>
      <c r="W3" s="5"/>
      <c r="X3" s="5"/>
    </row>
    <row r="4" spans="1:45" s="13" customFormat="1" ht="27.75" thickTop="1" thickBot="1" x14ac:dyDescent="0.45">
      <c r="A4" s="199" t="s">
        <v>22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</row>
    <row r="5" spans="1:45" s="4" customFormat="1" ht="20.25" thickTop="1" thickBot="1" x14ac:dyDescent="0.35">
      <c r="A5" s="180" t="s">
        <v>23</v>
      </c>
      <c r="B5" s="181"/>
      <c r="C5" s="181"/>
      <c r="D5" s="181"/>
      <c r="E5" s="181"/>
      <c r="F5" s="181"/>
      <c r="G5" s="182"/>
      <c r="H5" s="180" t="s">
        <v>24</v>
      </c>
      <c r="I5" s="181"/>
      <c r="J5" s="181"/>
      <c r="K5" s="181"/>
      <c r="L5" s="181"/>
      <c r="M5" s="181"/>
      <c r="N5" s="182"/>
      <c r="O5" s="180" t="s">
        <v>25</v>
      </c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2"/>
      <c r="AC5" s="180" t="s">
        <v>26</v>
      </c>
      <c r="AD5" s="181"/>
      <c r="AE5" s="181"/>
      <c r="AF5" s="181"/>
      <c r="AG5" s="181"/>
      <c r="AH5" s="181"/>
      <c r="AI5" s="182"/>
      <c r="AJ5" s="180" t="s">
        <v>27</v>
      </c>
      <c r="AK5" s="181"/>
      <c r="AL5" s="181"/>
      <c r="AM5" s="181"/>
      <c r="AN5" s="181"/>
      <c r="AO5" s="181"/>
      <c r="AP5" s="182"/>
    </row>
    <row r="6" spans="1:45" s="14" customFormat="1" ht="63" thickTop="1" thickBot="1" x14ac:dyDescent="0.95">
      <c r="A6" s="186">
        <v>29</v>
      </c>
      <c r="B6" s="187"/>
      <c r="C6" s="187"/>
      <c r="D6" s="187"/>
      <c r="E6" s="187"/>
      <c r="F6" s="187"/>
      <c r="G6" s="188"/>
      <c r="H6" s="189" t="s">
        <v>65</v>
      </c>
      <c r="I6" s="190"/>
      <c r="J6" s="190"/>
      <c r="K6" s="190"/>
      <c r="L6" s="190"/>
      <c r="M6" s="190"/>
      <c r="N6" s="191"/>
      <c r="O6" s="192"/>
      <c r="P6" s="187"/>
      <c r="Q6" s="187"/>
      <c r="R6" s="187"/>
      <c r="S6" s="187"/>
      <c r="T6" s="187"/>
      <c r="U6" s="187"/>
      <c r="V6" s="187"/>
      <c r="W6" s="187"/>
      <c r="X6" s="6" t="s">
        <v>28</v>
      </c>
      <c r="Y6" s="187"/>
      <c r="Z6" s="187"/>
      <c r="AA6" s="187"/>
      <c r="AB6" s="188"/>
      <c r="AC6" s="193"/>
      <c r="AD6" s="194"/>
      <c r="AE6" s="194"/>
      <c r="AF6" s="194"/>
      <c r="AG6" s="194"/>
      <c r="AH6" s="194"/>
      <c r="AI6" s="195"/>
      <c r="AJ6" s="193"/>
      <c r="AK6" s="194"/>
      <c r="AL6" s="194"/>
      <c r="AM6" s="194"/>
      <c r="AN6" s="194"/>
      <c r="AO6" s="194"/>
      <c r="AP6" s="195"/>
      <c r="AS6" s="4"/>
    </row>
    <row r="7" spans="1:45" s="4" customFormat="1" ht="20.25" thickTop="1" thickBot="1" x14ac:dyDescent="0.35">
      <c r="R7" s="5"/>
      <c r="S7" s="5"/>
      <c r="T7" s="5"/>
      <c r="U7" s="5"/>
      <c r="V7" s="5"/>
      <c r="W7" s="5"/>
      <c r="X7" s="5"/>
    </row>
    <row r="8" spans="1:45" s="4" customFormat="1" ht="20.25" thickTop="1" thickBot="1" x14ac:dyDescent="0.35">
      <c r="A8" s="180" t="s">
        <v>29</v>
      </c>
      <c r="B8" s="181"/>
      <c r="C8" s="182"/>
      <c r="D8" s="180" t="s">
        <v>30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183" t="s">
        <v>59</v>
      </c>
      <c r="S8" s="184"/>
      <c r="T8" s="184"/>
      <c r="U8" s="184"/>
      <c r="V8" s="184"/>
      <c r="W8" s="184"/>
      <c r="X8" s="185"/>
      <c r="Y8" s="180" t="s">
        <v>31</v>
      </c>
      <c r="Z8" s="181"/>
      <c r="AA8" s="182"/>
      <c r="AB8" s="180" t="s">
        <v>32</v>
      </c>
      <c r="AC8" s="181"/>
      <c r="AD8" s="182"/>
      <c r="AE8" s="180" t="s">
        <v>33</v>
      </c>
      <c r="AF8" s="181"/>
      <c r="AG8" s="182"/>
      <c r="AH8" s="180" t="s">
        <v>34</v>
      </c>
      <c r="AI8" s="181"/>
      <c r="AJ8" s="182"/>
      <c r="AK8" s="180" t="s">
        <v>35</v>
      </c>
      <c r="AL8" s="181"/>
      <c r="AM8" s="182"/>
      <c r="AN8" s="180" t="s">
        <v>36</v>
      </c>
      <c r="AO8" s="181"/>
      <c r="AP8" s="182"/>
    </row>
    <row r="9" spans="1:45" s="15" customFormat="1" ht="48" thickTop="1" thickBot="1" x14ac:dyDescent="0.75">
      <c r="A9" s="168"/>
      <c r="B9" s="169"/>
      <c r="C9" s="170"/>
      <c r="D9" s="171" t="str">
        <f>'Mapa 16'!G19</f>
        <v/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4" t="str">
        <f>'Mapa 16'!G20</f>
        <v/>
      </c>
      <c r="S9" s="175"/>
      <c r="T9" s="175"/>
      <c r="U9" s="175"/>
      <c r="V9" s="175"/>
      <c r="W9" s="175"/>
      <c r="X9" s="176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77"/>
      <c r="AO9" s="178"/>
      <c r="AP9" s="179"/>
      <c r="AS9" s="16"/>
    </row>
    <row r="10" spans="1:45" s="15" customFormat="1" ht="48" customHeight="1" thickTop="1" thickBot="1" x14ac:dyDescent="0.75">
      <c r="A10" s="168"/>
      <c r="B10" s="169"/>
      <c r="C10" s="170"/>
      <c r="D10" s="171" t="str">
        <f>'Mapa 16'!G26</f>
        <v/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4" t="str">
        <f>'Mapa 16'!G27</f>
        <v/>
      </c>
      <c r="S10" s="175"/>
      <c r="T10" s="175"/>
      <c r="U10" s="175"/>
      <c r="V10" s="175"/>
      <c r="W10" s="175"/>
      <c r="X10" s="176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77"/>
      <c r="AO10" s="178"/>
      <c r="AP10" s="179"/>
    </row>
    <row r="11" spans="1:45" s="4" customFormat="1" ht="24" customHeight="1" thickTop="1" x14ac:dyDescent="0.3">
      <c r="R11" s="5"/>
      <c r="S11" s="5"/>
      <c r="T11" s="5"/>
      <c r="U11" s="5"/>
      <c r="V11" s="5"/>
      <c r="W11" s="5"/>
      <c r="X11" s="5"/>
    </row>
    <row r="12" spans="1:45" s="4" customFormat="1" ht="19.5" thickBot="1" x14ac:dyDescent="0.35">
      <c r="A12" s="166" t="s">
        <v>37</v>
      </c>
      <c r="B12" s="166"/>
      <c r="C12" s="166"/>
      <c r="D12" s="166"/>
      <c r="E12" s="166"/>
      <c r="F12" s="83"/>
      <c r="G12" s="83"/>
      <c r="H12" s="7"/>
      <c r="I12" s="7"/>
      <c r="J12" s="7"/>
      <c r="K12" s="7"/>
      <c r="L12" s="7"/>
      <c r="M12" s="7"/>
      <c r="N12" s="7"/>
      <c r="O12" s="7"/>
      <c r="P12" s="7"/>
      <c r="Q12" s="166" t="s">
        <v>38</v>
      </c>
      <c r="R12" s="166"/>
      <c r="S12" s="166"/>
      <c r="T12" s="166"/>
      <c r="U12" s="166"/>
      <c r="V12" s="166"/>
      <c r="W12" s="166"/>
      <c r="X12" s="8"/>
      <c r="Y12" s="83"/>
      <c r="Z12" s="83"/>
      <c r="AA12" s="83"/>
      <c r="AB12" s="7"/>
      <c r="AC12" s="7"/>
      <c r="AD12" s="7"/>
      <c r="AE12" s="7"/>
      <c r="AF12" s="7"/>
      <c r="AG12" s="7"/>
      <c r="AH12" s="7"/>
      <c r="AI12" s="166" t="s">
        <v>39</v>
      </c>
      <c r="AJ12" s="166"/>
      <c r="AK12" s="166"/>
      <c r="AL12" s="167"/>
      <c r="AM12" s="167"/>
      <c r="AN12" s="9" t="s">
        <v>28</v>
      </c>
      <c r="AO12" s="167"/>
      <c r="AP12" s="167"/>
    </row>
    <row r="13" spans="1:45" s="10" customFormat="1" ht="13.5" thickTop="1" x14ac:dyDescent="0.2">
      <c r="R13" s="11"/>
      <c r="S13" s="11"/>
      <c r="T13" s="11"/>
      <c r="U13" s="11"/>
      <c r="V13" s="11"/>
      <c r="W13" s="11"/>
      <c r="X13" s="11"/>
    </row>
    <row r="14" spans="1:45" s="10" customFormat="1" ht="12.75" x14ac:dyDescent="0.2">
      <c r="R14" s="11"/>
      <c r="S14" s="11"/>
      <c r="T14" s="11"/>
      <c r="U14" s="11"/>
      <c r="V14" s="11"/>
      <c r="W14" s="11"/>
      <c r="X14" s="11"/>
    </row>
    <row r="15" spans="1:45" s="12" customFormat="1" ht="36" x14ac:dyDescent="0.55000000000000004">
      <c r="A15" s="196" t="str">
        <f>A1</f>
        <v>Campeonato Nacional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5" s="13" customFormat="1" ht="26.25" x14ac:dyDescent="0.4">
      <c r="A16" s="197" t="s">
        <v>21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</row>
    <row r="17" spans="1:45" s="4" customFormat="1" ht="19.5" thickBot="1" x14ac:dyDescent="0.35">
      <c r="A17" s="198" t="str">
        <f>CONCATENATE(SORTEIO!B12," ",SORTEIO!B14)</f>
        <v>Iniciado Masculino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R17" s="5"/>
      <c r="S17" s="5"/>
      <c r="T17" s="5"/>
      <c r="U17" s="5"/>
      <c r="V17" s="5"/>
      <c r="W17" s="5"/>
      <c r="X17" s="5"/>
    </row>
    <row r="18" spans="1:45" s="13" customFormat="1" ht="27.75" thickTop="1" thickBot="1" x14ac:dyDescent="0.45">
      <c r="A18" s="199" t="s">
        <v>22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1"/>
    </row>
    <row r="19" spans="1:45" s="4" customFormat="1" ht="20.25" thickTop="1" thickBot="1" x14ac:dyDescent="0.35">
      <c r="A19" s="180" t="s">
        <v>23</v>
      </c>
      <c r="B19" s="181"/>
      <c r="C19" s="181"/>
      <c r="D19" s="181"/>
      <c r="E19" s="181"/>
      <c r="F19" s="181"/>
      <c r="G19" s="182"/>
      <c r="H19" s="180" t="s">
        <v>24</v>
      </c>
      <c r="I19" s="181"/>
      <c r="J19" s="181"/>
      <c r="K19" s="181"/>
      <c r="L19" s="181"/>
      <c r="M19" s="181"/>
      <c r="N19" s="182"/>
      <c r="O19" s="180" t="s">
        <v>25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C19" s="180" t="s">
        <v>26</v>
      </c>
      <c r="AD19" s="181"/>
      <c r="AE19" s="181"/>
      <c r="AF19" s="181"/>
      <c r="AG19" s="181"/>
      <c r="AH19" s="181"/>
      <c r="AI19" s="182"/>
      <c r="AJ19" s="180" t="s">
        <v>27</v>
      </c>
      <c r="AK19" s="181"/>
      <c r="AL19" s="181"/>
      <c r="AM19" s="181"/>
      <c r="AN19" s="181"/>
      <c r="AO19" s="181"/>
      <c r="AP19" s="182"/>
    </row>
    <row r="20" spans="1:45" s="14" customFormat="1" ht="63" thickTop="1" thickBot="1" x14ac:dyDescent="0.95">
      <c r="A20" s="186">
        <v>30</v>
      </c>
      <c r="B20" s="187"/>
      <c r="C20" s="187"/>
      <c r="D20" s="187"/>
      <c r="E20" s="187"/>
      <c r="F20" s="187"/>
      <c r="G20" s="188"/>
      <c r="H20" s="189" t="s">
        <v>65</v>
      </c>
      <c r="I20" s="190"/>
      <c r="J20" s="190"/>
      <c r="K20" s="190"/>
      <c r="L20" s="190"/>
      <c r="M20" s="190"/>
      <c r="N20" s="191"/>
      <c r="O20" s="192"/>
      <c r="P20" s="187"/>
      <c r="Q20" s="187"/>
      <c r="R20" s="187"/>
      <c r="S20" s="187"/>
      <c r="T20" s="187"/>
      <c r="U20" s="187"/>
      <c r="V20" s="187"/>
      <c r="W20" s="187"/>
      <c r="X20" s="6" t="s">
        <v>28</v>
      </c>
      <c r="Y20" s="187"/>
      <c r="Z20" s="187"/>
      <c r="AA20" s="187"/>
      <c r="AB20" s="188"/>
      <c r="AC20" s="193"/>
      <c r="AD20" s="194"/>
      <c r="AE20" s="194"/>
      <c r="AF20" s="194"/>
      <c r="AG20" s="194"/>
      <c r="AH20" s="194"/>
      <c r="AI20" s="195"/>
      <c r="AJ20" s="193"/>
      <c r="AK20" s="194"/>
      <c r="AL20" s="194"/>
      <c r="AM20" s="194"/>
      <c r="AN20" s="194"/>
      <c r="AO20" s="194"/>
      <c r="AP20" s="195"/>
      <c r="AS20" s="4"/>
    </row>
    <row r="21" spans="1:45" s="4" customFormat="1" ht="20.25" thickTop="1" thickBot="1" x14ac:dyDescent="0.35">
      <c r="R21" s="5"/>
      <c r="S21" s="5"/>
      <c r="T21" s="5"/>
      <c r="U21" s="5"/>
      <c r="V21" s="5"/>
      <c r="W21" s="5"/>
      <c r="X21" s="5"/>
    </row>
    <row r="22" spans="1:45" s="4" customFormat="1" ht="20.25" thickTop="1" thickBot="1" x14ac:dyDescent="0.35">
      <c r="A22" s="180" t="s">
        <v>29</v>
      </c>
      <c r="B22" s="181"/>
      <c r="C22" s="182"/>
      <c r="D22" s="180" t="s">
        <v>30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183" t="s">
        <v>59</v>
      </c>
      <c r="S22" s="184"/>
      <c r="T22" s="184"/>
      <c r="U22" s="184"/>
      <c r="V22" s="184"/>
      <c r="W22" s="184"/>
      <c r="X22" s="185"/>
      <c r="Y22" s="180" t="s">
        <v>31</v>
      </c>
      <c r="Z22" s="181"/>
      <c r="AA22" s="182"/>
      <c r="AB22" s="180" t="s">
        <v>32</v>
      </c>
      <c r="AC22" s="181"/>
      <c r="AD22" s="182"/>
      <c r="AE22" s="180" t="s">
        <v>33</v>
      </c>
      <c r="AF22" s="181"/>
      <c r="AG22" s="182"/>
      <c r="AH22" s="180" t="s">
        <v>34</v>
      </c>
      <c r="AI22" s="181"/>
      <c r="AJ22" s="182"/>
      <c r="AK22" s="180" t="s">
        <v>35</v>
      </c>
      <c r="AL22" s="181"/>
      <c r="AM22" s="182"/>
      <c r="AN22" s="180" t="s">
        <v>36</v>
      </c>
      <c r="AO22" s="181"/>
      <c r="AP22" s="182"/>
    </row>
    <row r="23" spans="1:45" s="15" customFormat="1" ht="48" thickTop="1" thickBot="1" x14ac:dyDescent="0.75">
      <c r="A23" s="168"/>
      <c r="B23" s="169"/>
      <c r="C23" s="170"/>
      <c r="D23" s="171" t="str">
        <f>'Mapa 16'!G38</f>
        <v/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  <c r="R23" s="174" t="str">
        <f>'Mapa 16'!G39</f>
        <v/>
      </c>
      <c r="S23" s="175"/>
      <c r="T23" s="175"/>
      <c r="U23" s="175"/>
      <c r="V23" s="175"/>
      <c r="W23" s="175"/>
      <c r="X23" s="176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77"/>
      <c r="AO23" s="178"/>
      <c r="AP23" s="179"/>
      <c r="AS23" s="16"/>
    </row>
    <row r="24" spans="1:45" s="15" customFormat="1" ht="48" customHeight="1" thickTop="1" thickBot="1" x14ac:dyDescent="0.75">
      <c r="A24" s="168"/>
      <c r="B24" s="169"/>
      <c r="C24" s="170"/>
      <c r="D24" s="171" t="str">
        <f>'Mapa 16'!G45</f>
        <v/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174" t="str">
        <f>'Mapa 16'!G46</f>
        <v/>
      </c>
      <c r="S24" s="175"/>
      <c r="T24" s="175"/>
      <c r="U24" s="175"/>
      <c r="V24" s="175"/>
      <c r="W24" s="175"/>
      <c r="X24" s="176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77"/>
      <c r="AO24" s="178"/>
      <c r="AP24" s="179"/>
    </row>
    <row r="25" spans="1:45" s="4" customFormat="1" ht="24" customHeight="1" thickTop="1" x14ac:dyDescent="0.3">
      <c r="R25" s="5"/>
      <c r="S25" s="5"/>
      <c r="T25" s="5"/>
      <c r="U25" s="5"/>
      <c r="V25" s="5"/>
      <c r="W25" s="5"/>
      <c r="X25" s="5"/>
    </row>
    <row r="26" spans="1:45" s="4" customFormat="1" ht="19.5" thickBot="1" x14ac:dyDescent="0.35">
      <c r="A26" s="166" t="s">
        <v>37</v>
      </c>
      <c r="B26" s="166"/>
      <c r="C26" s="166"/>
      <c r="D26" s="166"/>
      <c r="E26" s="166"/>
      <c r="F26" s="83"/>
      <c r="G26" s="83"/>
      <c r="H26" s="7"/>
      <c r="I26" s="7"/>
      <c r="J26" s="7"/>
      <c r="K26" s="7"/>
      <c r="L26" s="7"/>
      <c r="M26" s="7"/>
      <c r="N26" s="7"/>
      <c r="O26" s="7"/>
      <c r="P26" s="7"/>
      <c r="Q26" s="166" t="s">
        <v>38</v>
      </c>
      <c r="R26" s="166"/>
      <c r="S26" s="166"/>
      <c r="T26" s="166"/>
      <c r="U26" s="166"/>
      <c r="V26" s="166"/>
      <c r="W26" s="166"/>
      <c r="X26" s="8"/>
      <c r="Y26" s="83"/>
      <c r="Z26" s="83"/>
      <c r="AA26" s="83"/>
      <c r="AB26" s="7"/>
      <c r="AC26" s="7"/>
      <c r="AD26" s="7"/>
      <c r="AE26" s="7"/>
      <c r="AF26" s="7"/>
      <c r="AG26" s="7"/>
      <c r="AH26" s="7"/>
      <c r="AI26" s="166" t="s">
        <v>39</v>
      </c>
      <c r="AJ26" s="166"/>
      <c r="AK26" s="166"/>
      <c r="AL26" s="167"/>
      <c r="AM26" s="167"/>
      <c r="AN26" s="9" t="s">
        <v>28</v>
      </c>
      <c r="AO26" s="167"/>
      <c r="AP26" s="167"/>
    </row>
    <row r="27" spans="1:45" s="10" customFormat="1" ht="13.5" thickTop="1" x14ac:dyDescent="0.2">
      <c r="R27" s="11"/>
      <c r="S27" s="11"/>
      <c r="T27" s="11"/>
      <c r="U27" s="11"/>
      <c r="V27" s="11"/>
      <c r="W27" s="11"/>
      <c r="X27" s="11"/>
    </row>
    <row r="28" spans="1:45" s="10" customFormat="1" ht="12.75" x14ac:dyDescent="0.2">
      <c r="R28" s="11"/>
      <c r="S28" s="11"/>
      <c r="T28" s="11"/>
      <c r="U28" s="11"/>
      <c r="V28" s="11"/>
      <c r="W28" s="11"/>
      <c r="X28" s="11"/>
    </row>
    <row r="29" spans="1:45" s="12" customFormat="1" ht="36" x14ac:dyDescent="0.55000000000000004">
      <c r="A29" s="196" t="str">
        <f>A1</f>
        <v>Campeonato Nacional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5" s="13" customFormat="1" ht="26.25" x14ac:dyDescent="0.4">
      <c r="A30" s="197" t="s">
        <v>21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</row>
    <row r="31" spans="1:45" s="4" customFormat="1" ht="19.5" thickBot="1" x14ac:dyDescent="0.35">
      <c r="A31" s="198" t="str">
        <f>CONCATENATE(SORTEIO!B12," ",SORTEIO!B14)</f>
        <v>Iniciado Masculino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R31" s="5"/>
      <c r="S31" s="5"/>
      <c r="T31" s="5"/>
      <c r="U31" s="5"/>
      <c r="V31" s="5"/>
      <c r="W31" s="5"/>
      <c r="X31" s="5"/>
    </row>
    <row r="32" spans="1:45" s="13" customFormat="1" ht="27.75" thickTop="1" thickBot="1" x14ac:dyDescent="0.45">
      <c r="A32" s="199" t="s">
        <v>22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1"/>
    </row>
    <row r="33" spans="1:45" s="4" customFormat="1" ht="20.25" thickTop="1" thickBot="1" x14ac:dyDescent="0.35">
      <c r="A33" s="180" t="s">
        <v>23</v>
      </c>
      <c r="B33" s="181"/>
      <c r="C33" s="181"/>
      <c r="D33" s="181"/>
      <c r="E33" s="181"/>
      <c r="F33" s="181"/>
      <c r="G33" s="182"/>
      <c r="H33" s="180" t="s">
        <v>24</v>
      </c>
      <c r="I33" s="181"/>
      <c r="J33" s="181"/>
      <c r="K33" s="181"/>
      <c r="L33" s="181"/>
      <c r="M33" s="181"/>
      <c r="N33" s="182"/>
      <c r="O33" s="180" t="s">
        <v>25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  <c r="AC33" s="180" t="s">
        <v>26</v>
      </c>
      <c r="AD33" s="181"/>
      <c r="AE33" s="181"/>
      <c r="AF33" s="181"/>
      <c r="AG33" s="181"/>
      <c r="AH33" s="181"/>
      <c r="AI33" s="182"/>
      <c r="AJ33" s="180" t="s">
        <v>27</v>
      </c>
      <c r="AK33" s="181"/>
      <c r="AL33" s="181"/>
      <c r="AM33" s="181"/>
      <c r="AN33" s="181"/>
      <c r="AO33" s="181"/>
      <c r="AP33" s="182"/>
    </row>
    <row r="34" spans="1:45" s="14" customFormat="1" ht="63" thickTop="1" thickBot="1" x14ac:dyDescent="0.95">
      <c r="A34" s="186">
        <v>31</v>
      </c>
      <c r="B34" s="187"/>
      <c r="C34" s="187"/>
      <c r="D34" s="187"/>
      <c r="E34" s="187"/>
      <c r="F34" s="187"/>
      <c r="G34" s="188"/>
      <c r="H34" s="189" t="s">
        <v>42</v>
      </c>
      <c r="I34" s="190"/>
      <c r="J34" s="190"/>
      <c r="K34" s="190"/>
      <c r="L34" s="190"/>
      <c r="M34" s="190"/>
      <c r="N34" s="191"/>
      <c r="O34" s="192"/>
      <c r="P34" s="187"/>
      <c r="Q34" s="187"/>
      <c r="R34" s="187"/>
      <c r="S34" s="187"/>
      <c r="T34" s="187"/>
      <c r="U34" s="187"/>
      <c r="V34" s="187"/>
      <c r="W34" s="187"/>
      <c r="X34" s="6" t="s">
        <v>28</v>
      </c>
      <c r="Y34" s="187"/>
      <c r="Z34" s="187"/>
      <c r="AA34" s="187"/>
      <c r="AB34" s="188"/>
      <c r="AC34" s="193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5"/>
      <c r="AS34" s="4"/>
    </row>
    <row r="35" spans="1:45" s="4" customFormat="1" ht="20.25" thickTop="1" thickBot="1" x14ac:dyDescent="0.35">
      <c r="R35" s="5"/>
      <c r="S35" s="5"/>
      <c r="T35" s="5"/>
      <c r="U35" s="5"/>
      <c r="V35" s="5"/>
      <c r="W35" s="5"/>
      <c r="X35" s="5"/>
    </row>
    <row r="36" spans="1:45" s="4" customFormat="1" ht="20.25" thickTop="1" thickBot="1" x14ac:dyDescent="0.35">
      <c r="A36" s="180" t="s">
        <v>29</v>
      </c>
      <c r="B36" s="181"/>
      <c r="C36" s="182"/>
      <c r="D36" s="180" t="s">
        <v>30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183" t="s">
        <v>59</v>
      </c>
      <c r="S36" s="184"/>
      <c r="T36" s="184"/>
      <c r="U36" s="184"/>
      <c r="V36" s="184"/>
      <c r="W36" s="184"/>
      <c r="X36" s="185"/>
      <c r="Y36" s="180" t="s">
        <v>31</v>
      </c>
      <c r="Z36" s="181"/>
      <c r="AA36" s="182"/>
      <c r="AB36" s="180" t="s">
        <v>32</v>
      </c>
      <c r="AC36" s="181"/>
      <c r="AD36" s="182"/>
      <c r="AE36" s="180" t="s">
        <v>33</v>
      </c>
      <c r="AF36" s="181"/>
      <c r="AG36" s="182"/>
      <c r="AH36" s="180" t="s">
        <v>34</v>
      </c>
      <c r="AI36" s="181"/>
      <c r="AJ36" s="182"/>
      <c r="AK36" s="180" t="s">
        <v>35</v>
      </c>
      <c r="AL36" s="181"/>
      <c r="AM36" s="182"/>
      <c r="AN36" s="180" t="s">
        <v>36</v>
      </c>
      <c r="AO36" s="181"/>
      <c r="AP36" s="182"/>
    </row>
    <row r="37" spans="1:45" s="15" customFormat="1" ht="48" thickTop="1" thickBot="1" x14ac:dyDescent="0.75">
      <c r="A37" s="168"/>
      <c r="B37" s="169"/>
      <c r="C37" s="170"/>
      <c r="D37" s="171" t="str">
        <f>'Mapa 16'!A13</f>
        <v/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74" t="str">
        <f>'Mapa 16'!A14</f>
        <v/>
      </c>
      <c r="S37" s="175"/>
      <c r="T37" s="175"/>
      <c r="U37" s="175"/>
      <c r="V37" s="175"/>
      <c r="W37" s="175"/>
      <c r="X37" s="176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77"/>
      <c r="AO37" s="178"/>
      <c r="AP37" s="179"/>
      <c r="AS37" s="16"/>
    </row>
    <row r="38" spans="1:45" s="15" customFormat="1" ht="48" customHeight="1" thickTop="1" thickBot="1" x14ac:dyDescent="0.75">
      <c r="A38" s="168"/>
      <c r="B38" s="169"/>
      <c r="C38" s="170"/>
      <c r="D38" s="171" t="str">
        <f>'Mapa 16'!A15</f>
        <v/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3"/>
      <c r="R38" s="174" t="str">
        <f>'Mapa 16'!A16</f>
        <v/>
      </c>
      <c r="S38" s="175"/>
      <c r="T38" s="175"/>
      <c r="U38" s="175"/>
      <c r="V38" s="175"/>
      <c r="W38" s="175"/>
      <c r="X38" s="176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77"/>
      <c r="AO38" s="178"/>
      <c r="AP38" s="179"/>
    </row>
    <row r="39" spans="1:45" s="4" customFormat="1" ht="24" customHeight="1" thickTop="1" x14ac:dyDescent="0.3">
      <c r="R39" s="5"/>
      <c r="S39" s="5"/>
      <c r="T39" s="5"/>
      <c r="U39" s="5"/>
      <c r="V39" s="5"/>
      <c r="W39" s="5"/>
      <c r="X39" s="5"/>
    </row>
    <row r="40" spans="1:45" s="4" customFormat="1" ht="19.5" thickBot="1" x14ac:dyDescent="0.35">
      <c r="A40" s="166" t="s">
        <v>37</v>
      </c>
      <c r="B40" s="166"/>
      <c r="C40" s="166"/>
      <c r="D40" s="166"/>
      <c r="E40" s="166"/>
      <c r="F40" s="83"/>
      <c r="G40" s="83"/>
      <c r="H40" s="7"/>
      <c r="I40" s="7"/>
      <c r="J40" s="7"/>
      <c r="K40" s="7"/>
      <c r="L40" s="7"/>
      <c r="M40" s="7"/>
      <c r="N40" s="7"/>
      <c r="O40" s="7"/>
      <c r="P40" s="7"/>
      <c r="Q40" s="166" t="s">
        <v>38</v>
      </c>
      <c r="R40" s="166"/>
      <c r="S40" s="166"/>
      <c r="T40" s="166"/>
      <c r="U40" s="166"/>
      <c r="V40" s="166"/>
      <c r="W40" s="166"/>
      <c r="X40" s="8"/>
      <c r="Y40" s="83"/>
      <c r="Z40" s="83"/>
      <c r="AA40" s="83"/>
      <c r="AB40" s="7"/>
      <c r="AC40" s="7"/>
      <c r="AD40" s="7"/>
      <c r="AE40" s="7"/>
      <c r="AF40" s="7"/>
      <c r="AG40" s="7"/>
      <c r="AH40" s="7"/>
      <c r="AI40" s="166" t="s">
        <v>39</v>
      </c>
      <c r="AJ40" s="166"/>
      <c r="AK40" s="166"/>
      <c r="AL40" s="167"/>
      <c r="AM40" s="167"/>
      <c r="AN40" s="9" t="s">
        <v>28</v>
      </c>
      <c r="AO40" s="167"/>
      <c r="AP40" s="167"/>
    </row>
    <row r="41" spans="1:45" s="10" customFormat="1" ht="13.5" thickTop="1" x14ac:dyDescent="0.2">
      <c r="R41" s="11"/>
      <c r="S41" s="11"/>
      <c r="T41" s="11"/>
      <c r="U41" s="11"/>
      <c r="V41" s="11"/>
      <c r="W41" s="11"/>
      <c r="X41" s="11"/>
    </row>
    <row r="42" spans="1:45" s="10" customFormat="1" ht="12.75" x14ac:dyDescent="0.2">
      <c r="R42" s="11"/>
      <c r="S42" s="11"/>
      <c r="T42" s="11"/>
      <c r="U42" s="11"/>
      <c r="V42" s="11"/>
      <c r="W42" s="11"/>
      <c r="X42" s="11"/>
    </row>
  </sheetData>
  <sheetProtection algorithmName="SHA-512" hashValue="u33bfpnYkhZRe32LWCvj43Uwxr66rFEM6kwy1qgri/bRzsChg86vsOXEa7uEMH4qqVXrtvBm0NzKz3+mnWPHLA==" saltValue="CjcVxbjLF5MV/OAMN2Nh0w==" spinCount="100000" sheet="1" objects="1" scenarios="1"/>
  <mergeCells count="141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14</vt:i4>
      </vt:variant>
      <vt:variant>
        <vt:lpstr>Intervalos com Nome</vt:lpstr>
      </vt:variant>
      <vt:variant>
        <vt:i4>4</vt:i4>
      </vt:variant>
    </vt:vector>
  </HeadingPairs>
  <TitlesOfParts>
    <vt:vector size="18" baseType="lpstr">
      <vt:lpstr>SORTEIO</vt:lpstr>
      <vt:lpstr>Mapa 16</vt:lpstr>
      <vt:lpstr>CLASSIFICAÇÃO</vt:lpstr>
      <vt:lpstr>BoletinsM1</vt:lpstr>
      <vt:lpstr>BoletinsM2</vt:lpstr>
      <vt:lpstr>BoletinsM3</vt:lpstr>
      <vt:lpstr>BoletinsM4</vt:lpstr>
      <vt:lpstr>BoletinsM5</vt:lpstr>
      <vt:lpstr>BoletinsM6</vt:lpstr>
      <vt:lpstr>BoletinsM7</vt:lpstr>
      <vt:lpstr>MeiaFinal</vt:lpstr>
      <vt:lpstr>Final</vt:lpstr>
      <vt:lpstr>Finalissima</vt:lpstr>
      <vt:lpstr>Folha3</vt:lpstr>
      <vt:lpstr>SORTEIO!Área_de_Impressão</vt:lpstr>
      <vt:lpstr>Escalão</vt:lpstr>
      <vt:lpstr>fase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Rodrigues</dc:creator>
  <cp:lastModifiedBy>Marco Aguiar</cp:lastModifiedBy>
  <cp:lastPrinted>2022-02-23T12:58:30Z</cp:lastPrinted>
  <dcterms:created xsi:type="dcterms:W3CDTF">2009-05-02T09:07:17Z</dcterms:created>
  <dcterms:modified xsi:type="dcterms:W3CDTF">2022-04-19T10:16:18Z</dcterms:modified>
</cp:coreProperties>
</file>