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NDG 2019-2020\2 - Cartas de competição\cartas de competição\"/>
    </mc:Choice>
  </mc:AlternateContent>
  <xr:revisionPtr revIDLastSave="32" documentId="8_{2FF1E748-FE83-4753-9196-F60A1E149710}" xr6:coauthVersionLast="45" xr6:coauthVersionMax="45" xr10:uidLastSave="{C1AF28C5-ED30-4B92-A7FB-1E4DE9935418}"/>
  <bookViews>
    <workbookView xWindow="-108" yWindow="-16308" windowWidth="29016" windowHeight="16416" tabRatio="487" xr2:uid="{00000000-000D-0000-FFFF-FFFF00000000}"/>
  </bookViews>
  <sheets>
    <sheet name="cartas de competição-artística" sheetId="1" r:id="rId1"/>
    <sheet name="Folha1" sheetId="6" state="hidden" r:id="rId2"/>
    <sheet name="Folha4" sheetId="5" state="hidden" r:id="rId3"/>
    <sheet name="Instruções" sheetId="2" r:id="rId4"/>
    <sheet name="Folha2" sheetId="4" state="hidden" r:id="rId5"/>
  </sheets>
  <definedNames>
    <definedName name="_xlnm._FilterDatabase" localSheetId="0" hidden="1">'cartas de competição-artística'!$X$3:$Z$5</definedName>
    <definedName name="aparelhos">Folha1!$E$2:$E$4</definedName>
    <definedName name="_xlnm.Print_Area" localSheetId="0">'cartas de competição-artística'!$H$4:$CZ$65</definedName>
    <definedName name="encontros">Folha1!$I$2:$I$8</definedName>
    <definedName name="escalão">Folha1!$D$2:$D$4</definedName>
    <definedName name="escolas">Folha1!$A$2:$A$24</definedName>
    <definedName name="imagem">INDIRECT("Folha2!a"&amp;MATCH('cartas de competição-artística'!$F$19,lista,0))</definedName>
    <definedName name="imagem1">INDIRECT("Folha4!a"&amp;MATCH('cartas de competição-artística'!$F$35,lista,0))</definedName>
    <definedName name="imagem2">INDIRECT("Folha2!a"&amp;MATCH('cartas de competição-artística'!$F$56,lista,0))</definedName>
    <definedName name="imagem4">INDIRECT("Folha4!a"&amp;MATCH('cartas de competição-artística'!$F$37,lista,0))</definedName>
    <definedName name="imagem5">INDIRECT("Folha2!a"&amp;MATCH('cartas de competição-artística'!$F$53,lista,0))</definedName>
    <definedName name="imagem6">INDIRECT("Folha2!a"&amp;MATCH('cartas de competição-artística'!$F$55,lista,0))</definedName>
    <definedName name="lista">Folha2!$C$1:$C$57</definedName>
    <definedName name="nivel">Folha1!$F$2:$F$4</definedName>
    <definedName name="opçõesAB">Folha1!$G$2:$G$3</definedName>
    <definedName name="opçõesabc">Folha1!$H$2:$H$4</definedName>
    <definedName name="sexo">Folha1!$C$2:$C$3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5" i="1" l="1"/>
  <c r="B55" i="1"/>
  <c r="CS7" i="1" l="1"/>
  <c r="CC7" i="1"/>
  <c r="BL7" i="1"/>
  <c r="AV7" i="1"/>
  <c r="CW7" i="1"/>
  <c r="CN7" i="1"/>
  <c r="CG7" i="1"/>
  <c r="BX7" i="1"/>
  <c r="CU6" i="1"/>
  <c r="CL6" i="1"/>
  <c r="CE6" i="1"/>
  <c r="BV6" i="1"/>
  <c r="CY5" i="1"/>
  <c r="CU5" i="1"/>
  <c r="CI5" i="1"/>
  <c r="CE5" i="1"/>
  <c r="CY4" i="1"/>
  <c r="CU4" i="1"/>
  <c r="CI4" i="1"/>
  <c r="CE4" i="1"/>
  <c r="B51" i="1" l="1"/>
  <c r="C51" i="1"/>
  <c r="AZ7" i="1" l="1"/>
  <c r="AO6" i="1" l="1"/>
  <c r="A10" i="4" l="1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BB4" i="1"/>
  <c r="A1" i="4"/>
  <c r="A2" i="4"/>
  <c r="A3" i="4"/>
  <c r="A4" i="4"/>
  <c r="A5" i="4"/>
  <c r="A6" i="4"/>
  <c r="A7" i="4"/>
  <c r="A8" i="4"/>
  <c r="A9" i="4"/>
  <c r="T36" i="1"/>
  <c r="M36" i="1"/>
  <c r="A11" i="5"/>
  <c r="A10" i="5"/>
  <c r="A9" i="5"/>
  <c r="A8" i="5"/>
  <c r="A7" i="5"/>
  <c r="A6" i="5"/>
  <c r="A5" i="5"/>
  <c r="A4" i="5"/>
  <c r="A3" i="5"/>
  <c r="A2" i="5"/>
  <c r="A1" i="5"/>
  <c r="AJ7" i="1"/>
  <c r="AF7" i="1"/>
  <c r="AA7" i="1"/>
  <c r="BS4" i="1"/>
  <c r="BF9" i="1" s="1"/>
  <c r="A53" i="1"/>
  <c r="A55" i="1"/>
  <c r="R52" i="1"/>
  <c r="D55" i="1"/>
  <c r="B53" i="1"/>
  <c r="C56" i="1" s="1"/>
  <c r="B35" i="1"/>
  <c r="A51" i="1"/>
  <c r="D53" i="1"/>
  <c r="C53" i="1"/>
  <c r="D51" i="1"/>
  <c r="R20" i="1"/>
  <c r="A37" i="1"/>
  <c r="A35" i="1"/>
  <c r="D37" i="1"/>
  <c r="C37" i="1"/>
  <c r="B37" i="1"/>
  <c r="B19" i="1"/>
  <c r="D35" i="1"/>
  <c r="C35" i="1"/>
  <c r="D19" i="1"/>
  <c r="C19" i="1"/>
  <c r="A19" i="1"/>
  <c r="R2" i="1"/>
  <c r="FG1" i="1" s="1"/>
  <c r="Y6" i="1"/>
  <c r="BL6" i="1"/>
  <c r="BL5" i="1"/>
  <c r="BL4" i="1"/>
  <c r="AL4" i="1"/>
  <c r="BE6" i="1"/>
  <c r="BN64" i="1"/>
  <c r="BE44" i="1"/>
  <c r="AQ7" i="1"/>
  <c r="AX6" i="1"/>
  <c r="BB5" i="1"/>
  <c r="AX5" i="1"/>
  <c r="AX4" i="1"/>
  <c r="BQ7" i="1"/>
  <c r="BO7" i="1"/>
  <c r="BG7" i="1"/>
  <c r="BO6" i="1"/>
  <c r="BS5" i="1"/>
  <c r="BO5" i="1"/>
  <c r="BO4" i="1"/>
  <c r="AH6" i="1"/>
  <c r="AL5" i="1"/>
  <c r="AH5" i="1"/>
  <c r="AH4" i="1"/>
  <c r="E51" i="1" l="1"/>
  <c r="E55" i="1"/>
  <c r="BR16" i="1"/>
  <c r="BF11" i="1"/>
  <c r="BF34" i="1"/>
  <c r="BF46" i="1"/>
  <c r="E53" i="1"/>
  <c r="F53" i="1" s="1"/>
  <c r="F60" i="1" s="1"/>
  <c r="E37" i="1"/>
  <c r="F37" i="1" s="1"/>
  <c r="S36" i="1" s="1"/>
  <c r="BR51" i="1"/>
  <c r="E19" i="1"/>
  <c r="F19" i="1" s="1"/>
  <c r="Q20" i="1" s="1"/>
  <c r="BF44" i="1"/>
  <c r="E35" i="1"/>
  <c r="F35" i="1" l="1"/>
  <c r="L36" i="1" s="1"/>
  <c r="F55" i="1"/>
  <c r="F61" i="1" s="1"/>
  <c r="F51" i="1"/>
  <c r="E56" i="1"/>
  <c r="F59" i="1" l="1"/>
  <c r="F56" i="1" s="1"/>
  <c r="Q5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José Emanuel Rocha</author>
    <author>Emanuel</author>
  </authors>
  <commentList>
    <comment ref="I2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 ou B.
Apagar  em caso de nível 1 ou 2
</t>
        </r>
      </text>
    </comment>
    <comment ref="I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Emanuel:
</t>
        </r>
        <r>
          <rPr>
            <sz val="9"/>
            <color indexed="81"/>
            <rFont val="Tahoma"/>
            <family val="2"/>
          </rPr>
          <t xml:space="preserve">No nivel 3, escolher o grau de dificuldade A, B ou B.
Apagar  em caso de nível 1 ou 2
</t>
        </r>
      </text>
    </comment>
    <comment ref="P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A,B ou B.
Apagar  em caso de nível 1 ou 2</t>
        </r>
      </text>
    </comment>
    <comment ref="I45" authorId="1" shapeId="0" xr:uid="{00000000-0006-0000-0000-000004000000}">
      <text>
        <r>
          <rPr>
            <b/>
            <sz val="14"/>
            <color indexed="81"/>
            <rFont val="Tahoma"/>
            <family val="2"/>
          </rPr>
          <t>Emanuel:</t>
        </r>
        <r>
          <rPr>
            <sz val="14"/>
            <color indexed="81"/>
            <rFont val="Tahoma"/>
            <family val="2"/>
          </rPr>
          <t xml:space="preserve">
escolher o aparelho facultativo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Emanuel:</t>
        </r>
        <r>
          <rPr>
            <sz val="9"/>
            <color indexed="81"/>
            <rFont val="Tahoma"/>
            <family val="2"/>
          </rPr>
          <t xml:space="preserve">
No nivel 3, escolher o grau de dificuldade A ou B.
Apagar  em caso de nível 1 ou 2</t>
        </r>
      </text>
    </comment>
  </commentList>
</comments>
</file>

<file path=xl/sharedStrings.xml><?xml version="1.0" encoding="utf-8"?>
<sst xmlns="http://schemas.openxmlformats.org/spreadsheetml/2006/main" count="432" uniqueCount="258">
  <si>
    <t>PROVA</t>
  </si>
  <si>
    <t>DATA</t>
  </si>
  <si>
    <t>sexo</t>
  </si>
  <si>
    <t>Feminino</t>
  </si>
  <si>
    <t>Masculino</t>
  </si>
  <si>
    <t>escalão</t>
  </si>
  <si>
    <t>Infantis</t>
  </si>
  <si>
    <t>Iniciados</t>
  </si>
  <si>
    <t xml:space="preserve">Juvenis </t>
  </si>
  <si>
    <t>NÍVEL</t>
  </si>
  <si>
    <t>Ordem de passagem</t>
  </si>
  <si>
    <t>Nome do ginasta</t>
  </si>
  <si>
    <t>Factor de Avaliação</t>
  </si>
  <si>
    <t>Excelente</t>
  </si>
  <si>
    <t>Muito Bom</t>
  </si>
  <si>
    <t>Bom</t>
  </si>
  <si>
    <t>Fraco</t>
  </si>
  <si>
    <t>Recepção</t>
  </si>
  <si>
    <t>Total</t>
  </si>
  <si>
    <t>Correcção técnica</t>
  </si>
  <si>
    <t>Atitude Gímnica</t>
  </si>
  <si>
    <t>Ritmo de execução</t>
  </si>
  <si>
    <t>Coreografia/Fluidez</t>
  </si>
  <si>
    <t>Amplitude do salto</t>
  </si>
  <si>
    <t>Definição do execicio</t>
  </si>
  <si>
    <t>Execução Técnica</t>
  </si>
  <si>
    <t>Saltos</t>
  </si>
  <si>
    <t>Solo</t>
  </si>
  <si>
    <t>Trave</t>
  </si>
  <si>
    <t>Paralelas</t>
  </si>
  <si>
    <t>Escola</t>
  </si>
  <si>
    <t>Suficiente</t>
  </si>
  <si>
    <t>Barra Fixa</t>
  </si>
  <si>
    <t>DEDUÇÕES</t>
  </si>
  <si>
    <t>Comportamento anti desportivo</t>
  </si>
  <si>
    <t>Nota Final</t>
  </si>
  <si>
    <t>Ded.</t>
  </si>
  <si>
    <t>Nota Final do Ginasta</t>
  </si>
  <si>
    <t>TOTAL</t>
  </si>
  <si>
    <t>Instruções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</si>
  <si>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</si>
  <si>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</si>
  <si>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</si>
  <si>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</si>
  <si>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</si>
  <si>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</si>
  <si>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</si>
  <si>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9</t>
  </si>
  <si>
    <t>figura 10</t>
  </si>
  <si>
    <t>figura 11</t>
  </si>
  <si>
    <t>figura 12</t>
  </si>
  <si>
    <t>figura 13</t>
  </si>
  <si>
    <t>figura 14</t>
  </si>
  <si>
    <t>figura 15</t>
  </si>
  <si>
    <t>figura 16</t>
  </si>
  <si>
    <t>figura 17</t>
  </si>
  <si>
    <t>figura 18</t>
  </si>
  <si>
    <t>figura 19</t>
  </si>
  <si>
    <t>figura 20</t>
  </si>
  <si>
    <t>figura 21</t>
  </si>
  <si>
    <t>figura 22</t>
  </si>
  <si>
    <t>figura 23</t>
  </si>
  <si>
    <t>figura 24</t>
  </si>
  <si>
    <t>Juiz de Execução 1</t>
  </si>
  <si>
    <t>Juiz de Execução 2</t>
  </si>
  <si>
    <t>Juiz de Execução 3</t>
  </si>
  <si>
    <t>figura 8</t>
  </si>
  <si>
    <t>Tocar, agarrar o aparelho</t>
  </si>
  <si>
    <t>Quedas</t>
  </si>
  <si>
    <t>cont</t>
  </si>
  <si>
    <t>ded.</t>
  </si>
  <si>
    <t>Nota de referência</t>
  </si>
  <si>
    <t>Paragens obrigatórias &lt;1 seg.</t>
  </si>
  <si>
    <t>Paragens obrigatórias  1 seg.</t>
  </si>
  <si>
    <t>Assi. verbais/gestuais</t>
  </si>
  <si>
    <t>valor</t>
  </si>
  <si>
    <t>1 pts</t>
  </si>
  <si>
    <t>2 pts</t>
  </si>
  <si>
    <t>5 pts</t>
  </si>
  <si>
    <t>0,2 pts</t>
  </si>
  <si>
    <t>0,4 pts</t>
  </si>
  <si>
    <t>0,3 pts</t>
  </si>
  <si>
    <t>0,5 pts</t>
  </si>
  <si>
    <t>Nota
 Final</t>
  </si>
  <si>
    <t>Juiz</t>
  </si>
  <si>
    <t>Intervenção/ajudas</t>
  </si>
  <si>
    <t>1º Encontro</t>
  </si>
  <si>
    <t>2º Encontro</t>
  </si>
  <si>
    <t>3º Encontro</t>
  </si>
  <si>
    <t>4º Encontro</t>
  </si>
  <si>
    <t>1º Salto</t>
  </si>
  <si>
    <t>2º Salto</t>
  </si>
  <si>
    <t>2,5 (EXE)</t>
  </si>
  <si>
    <t>2 (MB)</t>
  </si>
  <si>
    <t>1,5 (B)</t>
  </si>
  <si>
    <t>1 (SUF)</t>
  </si>
  <si>
    <t>0,5 (F)</t>
  </si>
  <si>
    <t>Salto 1</t>
  </si>
  <si>
    <t>Salto 2</t>
  </si>
  <si>
    <t>NOTA</t>
  </si>
  <si>
    <t>Saída do praticável</t>
  </si>
  <si>
    <t>Desequilibrio</t>
  </si>
  <si>
    <t>Execução elementos suplementares</t>
  </si>
  <si>
    <t>0,1 pts</t>
  </si>
  <si>
    <t>Total de Deduções</t>
  </si>
  <si>
    <t>ESCOLA</t>
  </si>
  <si>
    <t>NOME</t>
  </si>
  <si>
    <t>Ordem
de passagem</t>
  </si>
  <si>
    <t>A</t>
  </si>
  <si>
    <t>B</t>
  </si>
  <si>
    <t>C</t>
  </si>
  <si>
    <t>Nivel</t>
  </si>
  <si>
    <t>Genero</t>
  </si>
  <si>
    <t>Opção</t>
  </si>
  <si>
    <t>aparelho</t>
  </si>
  <si>
    <t>3.1.1.1</t>
  </si>
  <si>
    <t>3.1.1.2</t>
  </si>
  <si>
    <t>3.1.2.1</t>
  </si>
  <si>
    <t>3.1.2.2</t>
  </si>
  <si>
    <t>3.1.3.1</t>
  </si>
  <si>
    <t>3.1.3.2</t>
  </si>
  <si>
    <t>3.2.1.1</t>
  </si>
  <si>
    <t>3.2.1.2</t>
  </si>
  <si>
    <t>3.2.3.1</t>
  </si>
  <si>
    <t>3.2.3.2</t>
  </si>
  <si>
    <t>1.1.1.0</t>
  </si>
  <si>
    <t>1.1.3.0</t>
  </si>
  <si>
    <t>1.1.2.0</t>
  </si>
  <si>
    <t>1.2.1.0</t>
  </si>
  <si>
    <t>1.2.4.0</t>
  </si>
  <si>
    <t>1.1.4.0</t>
  </si>
  <si>
    <t>3.2.5.1</t>
  </si>
  <si>
    <t>3.2.5.2</t>
  </si>
  <si>
    <t>1.2.3.0</t>
  </si>
  <si>
    <t>1.2.5.0</t>
  </si>
  <si>
    <t>2.1.1.0</t>
  </si>
  <si>
    <t>2.1.4.0</t>
  </si>
  <si>
    <t>2.1.3.0</t>
  </si>
  <si>
    <t>2.1.2.0</t>
  </si>
  <si>
    <t>2.2.1.0</t>
  </si>
  <si>
    <t>2.2.4.0</t>
  </si>
  <si>
    <t>2.2.3.0</t>
  </si>
  <si>
    <t>2.2.5.0</t>
  </si>
  <si>
    <t>figura 25</t>
  </si>
  <si>
    <t>figura 26</t>
  </si>
  <si>
    <t>figura 27</t>
  </si>
  <si>
    <t>figura 28</t>
  </si>
  <si>
    <t>2 -Ao prencher o cabeçalho (Nível 1 ou 2, género e escalão) os exercicios obrigatórios aparecem automaticamente.</t>
  </si>
  <si>
    <r>
      <t xml:space="preserve">4 - Escolher no filtro o aparelho facultativo. </t>
    </r>
    <r>
      <rPr>
        <b/>
        <sz val="11"/>
        <color indexed="8"/>
        <rFont val="Times New Roman"/>
        <family val="1"/>
      </rPr>
      <t xml:space="preserve">NÃO ESQUECER </t>
    </r>
    <r>
      <rPr>
        <sz val="11"/>
        <color indexed="8"/>
        <rFont val="Times New Roman"/>
        <family val="1"/>
      </rPr>
      <t>de o fazer, pois assim a carta não fica totalmente preenchida.</t>
    </r>
  </si>
  <si>
    <t>5 - Entregar as cartas devidamente preenchidas e recortadas, aquando da chegada da delegação ao pavilhão.</t>
  </si>
  <si>
    <t>Género</t>
  </si>
  <si>
    <t>Colégio "Paulo VI" A</t>
  </si>
  <si>
    <t>Colégio "Paulo VI" B</t>
  </si>
  <si>
    <t>Colégio de NS da Esperança</t>
  </si>
  <si>
    <t>EB Adriano Correia Oliveira A</t>
  </si>
  <si>
    <t>EB Adriano Correia Oliveira B</t>
  </si>
  <si>
    <t>EB da Madalena</t>
  </si>
  <si>
    <t>Eb das Antas</t>
  </si>
  <si>
    <t>EB Escultor António Fernandes Sá</t>
  </si>
  <si>
    <t>EB Frei Manuel Santa Inês</t>
  </si>
  <si>
    <t>EB Júlio Dinis, Grijó</t>
  </si>
  <si>
    <t>EB Sophia de Mello Breyner</t>
  </si>
  <si>
    <t>EBS D. Dinis A</t>
  </si>
  <si>
    <t>EBS D. Dinis B</t>
  </si>
  <si>
    <t>EBS de Canelas</t>
  </si>
  <si>
    <t>EBS do Cerco A</t>
  </si>
  <si>
    <t>EBS do Cerco B</t>
  </si>
  <si>
    <t>EBS do Cerco C</t>
  </si>
  <si>
    <t>EBS do Levante da Maia</t>
  </si>
  <si>
    <t>EBS Fontes Pereira de Melo</t>
  </si>
  <si>
    <t>EBS Rodrigues de Freitas</t>
  </si>
  <si>
    <t>ES Almeida Garrett A</t>
  </si>
  <si>
    <t>ES Almeida Garrett B</t>
  </si>
  <si>
    <t>ES Almeida Garrett C</t>
  </si>
  <si>
    <t>ES Almeida Garrett D</t>
  </si>
  <si>
    <t>ES Almeida Garrett E</t>
  </si>
  <si>
    <t>ES Almeida Garrett F</t>
  </si>
  <si>
    <t>Dific. Proposta</t>
  </si>
  <si>
    <t>Dific. Realizada</t>
  </si>
  <si>
    <t>Ded 1</t>
  </si>
  <si>
    <t>Ded 2</t>
  </si>
  <si>
    <t>3.1.4.1</t>
  </si>
  <si>
    <t>3.1.4.2</t>
  </si>
  <si>
    <t>3.1.4.3</t>
  </si>
  <si>
    <t>3.2.4.1</t>
  </si>
  <si>
    <t>3.2.4.2</t>
  </si>
  <si>
    <t>3.2.4.3</t>
  </si>
  <si>
    <t>Figura 11</t>
  </si>
  <si>
    <t>Figura 12</t>
  </si>
  <si>
    <t>Figura 13</t>
  </si>
  <si>
    <t>Figura 14</t>
  </si>
  <si>
    <t>Figura 15</t>
  </si>
  <si>
    <t>Figura 16</t>
  </si>
  <si>
    <t>Figura 17</t>
  </si>
  <si>
    <t>Figura 18</t>
  </si>
  <si>
    <t>Figura 19</t>
  </si>
  <si>
    <t>Figura 20</t>
  </si>
  <si>
    <t>Figura 21</t>
  </si>
  <si>
    <t>Figura 22</t>
  </si>
  <si>
    <t>Figura 23</t>
  </si>
  <si>
    <t>Figura 24</t>
  </si>
  <si>
    <t>Figura 25</t>
  </si>
  <si>
    <t>Figura 26</t>
  </si>
  <si>
    <t>Figura 27</t>
  </si>
  <si>
    <t>Figura 28</t>
  </si>
  <si>
    <t>Figura 29</t>
  </si>
  <si>
    <t>Figura 30</t>
  </si>
  <si>
    <t>Figura 31</t>
  </si>
  <si>
    <t>Figura 32</t>
  </si>
  <si>
    <t>Figura 33</t>
  </si>
  <si>
    <t>Figura 34</t>
  </si>
  <si>
    <t>Figura 35</t>
  </si>
  <si>
    <t>Figura 36</t>
  </si>
  <si>
    <t>Figura 37</t>
  </si>
  <si>
    <t>Figura 38</t>
  </si>
  <si>
    <t>Figura 39</t>
  </si>
  <si>
    <t>Figura 40</t>
  </si>
  <si>
    <t>Figura 41</t>
  </si>
  <si>
    <t>Figura 42</t>
  </si>
  <si>
    <t>Figura 43</t>
  </si>
  <si>
    <t>Figura 44</t>
  </si>
  <si>
    <t>Figura 45</t>
  </si>
  <si>
    <t>Figura 46</t>
  </si>
  <si>
    <t>Figura 47</t>
  </si>
  <si>
    <t>GINÁSTICA ARTÍSTICA
Carta de Competição</t>
  </si>
  <si>
    <t>3 - No nível 3 têm de escolher no filtro o grau de dificuldade de execução (A, B, C) para que as figuras surjam na carta de competição.
     Caso tenham colocado um grau de dificuldade e mudem de nível (1, 2), têm de fazer "delete" ao grau de dificuldade, para que as figuras de nível 1 e 2 apareçam.</t>
  </si>
  <si>
    <t>Assistências verbais/gestuais - 1pts</t>
  </si>
  <si>
    <t>Intervenção/ajudas - 2pts</t>
  </si>
  <si>
    <t>Comportamento anti-desportivo - 5pts</t>
  </si>
  <si>
    <t>Notas</t>
  </si>
  <si>
    <t>salto 1</t>
  </si>
  <si>
    <t>salto 2</t>
  </si>
  <si>
    <r>
      <t xml:space="preserve">Nota de referência
</t>
    </r>
    <r>
      <rPr>
        <b/>
        <sz val="16"/>
        <color indexed="8"/>
        <rFont val="Times New Roman"/>
        <family val="1"/>
      </rPr>
      <t>(2,5 - Excelente a 0,5 - Fraco)</t>
    </r>
  </si>
  <si>
    <t>2,5 - Exe. a 0,5 - F</t>
  </si>
  <si>
    <t>ESAG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</si>
  <si>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</si>
  <si>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</si>
  <si>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</si>
  <si>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</si>
  <si>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</si>
  <si>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</si>
  <si>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</si>
  <si>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</si>
  <si>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</si>
  <si>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</si>
  <si>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</si>
  <si>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escolas</t>
  </si>
  <si>
    <t>1º encontro</t>
  </si>
  <si>
    <t>2º encontro</t>
  </si>
  <si>
    <t>3º encontro</t>
  </si>
  <si>
    <t>4º encontro</t>
  </si>
  <si>
    <t>Juiz de Execução 4</t>
  </si>
  <si>
    <t>Juiz de Execução 5</t>
  </si>
  <si>
    <t>José Emanuel Rocha -2011-2020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</si>
  <si>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imprimir  e cortar pelo picotado.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</si>
  <si>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1 - No  cabeçalho só tem de colocar o nome do aluno, a ordem de passagem e o nome da escola, e o respetivo género.
      Na ordem de passagem, caso existam grupos tem de colocar o nº do grupo a que pertence o aluno.</t>
  </si>
  <si>
    <t>CLDE/DSR</t>
  </si>
  <si>
    <t>Chefe de Painel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</si>
</sst>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b/>
      <sz val="24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48"/>
      <name val="Times New Roman"/>
      <family val="1"/>
    </font>
    <font>
      <sz val="11"/>
      <color indexed="8"/>
      <name val="Times New Roman"/>
      <family val="1"/>
    </font>
    <font>
      <b/>
      <sz val="32"/>
      <name val="Times New Roman"/>
      <family val="1"/>
    </font>
    <font>
      <b/>
      <sz val="14"/>
      <name val="Times New Roman"/>
      <family val="1"/>
    </font>
    <font>
      <b/>
      <sz val="56"/>
      <name val="Times New Roman"/>
      <family val="1"/>
    </font>
    <font>
      <sz val="18"/>
      <name val="Times New Roman"/>
      <family val="1"/>
    </font>
    <font>
      <b/>
      <sz val="20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22"/>
      <name val="Times New Roman"/>
      <family val="1"/>
    </font>
    <font>
      <sz val="16"/>
      <name val="Times New Roman"/>
      <family val="1"/>
    </font>
    <font>
      <sz val="20"/>
      <name val="Times New Roman"/>
      <family val="1"/>
    </font>
    <font>
      <sz val="16"/>
      <color indexed="8"/>
      <name val="Times New Roman"/>
      <family val="1"/>
    </font>
    <font>
      <sz val="15"/>
      <name val="Times New Roman"/>
      <family val="1"/>
    </font>
    <font>
      <b/>
      <sz val="16"/>
      <color indexed="10"/>
      <name val="Times New Roman"/>
      <family val="1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4"/>
      <color indexed="8"/>
      <name val="Times New Roman"/>
      <family val="1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sz val="28"/>
      <color rgb="FFFF0000"/>
      <name val="Times New Roman"/>
      <family val="1"/>
    </font>
    <font>
      <b/>
      <sz val="24"/>
      <color rgb="FFFF0000"/>
      <name val="Times New Roman"/>
      <family val="1"/>
    </font>
    <font>
      <sz val="18"/>
      <color rgb="FFFF0000"/>
      <name val="Times New Roman"/>
      <family val="1"/>
    </font>
    <font>
      <b/>
      <sz val="18"/>
      <color rgb="FFFF0000"/>
      <name val="Times New Roman"/>
      <family val="1"/>
    </font>
    <font>
      <sz val="11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20"/>
      <color theme="1"/>
      <name val="Times New Roman"/>
      <family val="1"/>
    </font>
    <font>
      <b/>
      <sz val="18"/>
      <color theme="1"/>
      <name val="Times New Roman"/>
      <family val="1"/>
    </font>
    <font>
      <sz val="24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6"/>
      <color theme="1"/>
      <name val="Times New Roman"/>
      <family val="1"/>
    </font>
    <font>
      <sz val="18"/>
      <color theme="1"/>
      <name val="Times New Roman"/>
      <family val="1"/>
    </font>
    <font>
      <b/>
      <sz val="16"/>
      <color theme="1"/>
      <name val="Times New Roman"/>
      <family val="1"/>
    </font>
    <font>
      <b/>
      <sz val="72"/>
      <color theme="1"/>
      <name val="Times New Roman"/>
      <family val="1"/>
    </font>
    <font>
      <sz val="22"/>
      <color theme="1"/>
      <name val="Times New Roman"/>
      <family val="1"/>
    </font>
    <font>
      <b/>
      <sz val="2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rgb="FFFF0000"/>
      <name val="Times New Roman"/>
      <family val="1"/>
    </font>
    <font>
      <b/>
      <sz val="22"/>
      <color theme="0"/>
      <name val="Times New Roman"/>
      <family val="1"/>
    </font>
    <font>
      <b/>
      <sz val="40"/>
      <color theme="1"/>
      <name val="Times New Roman"/>
      <family val="1"/>
    </font>
    <font>
      <sz val="16"/>
      <color rgb="FFFF0000"/>
      <name val="Times New Roman"/>
      <family val="1"/>
    </font>
    <font>
      <sz val="8"/>
      <name val="Times New Roman"/>
      <family val="1"/>
    </font>
    <font>
      <b/>
      <sz val="16"/>
      <color theme="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0B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311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0" fillId="0" borderId="0" xfId="0" applyFont="1"/>
    <xf numFmtId="0" fontId="30" fillId="0" borderId="1" xfId="0" applyFont="1" applyBorder="1"/>
    <xf numFmtId="0" fontId="30" fillId="0" borderId="2" xfId="0" applyFont="1" applyBorder="1"/>
    <xf numFmtId="0" fontId="30" fillId="0" borderId="3" xfId="0" applyFont="1" applyBorder="1"/>
    <xf numFmtId="0" fontId="6" fillId="2" borderId="4" xfId="1" applyFont="1" applyFill="1" applyBorder="1" applyAlignment="1" applyProtection="1">
      <alignment horizontal="center" vertical="center"/>
      <protection hidden="1"/>
    </xf>
    <xf numFmtId="0" fontId="18" fillId="0" borderId="0" xfId="1" applyFont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6" fillId="3" borderId="5" xfId="1" applyFont="1" applyFill="1" applyBorder="1" applyAlignment="1" applyProtection="1">
      <alignment horizontal="center" vertical="center"/>
      <protection hidden="1"/>
    </xf>
    <xf numFmtId="0" fontId="18" fillId="0" borderId="5" xfId="1" applyFont="1" applyBorder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9" fillId="0" borderId="0" xfId="1" applyFont="1" applyAlignment="1" applyProtection="1">
      <alignment horizontal="center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/>
      <protection hidden="1"/>
    </xf>
    <xf numFmtId="164" fontId="14" fillId="0" borderId="0" xfId="0" applyNumberFormat="1" applyFont="1" applyAlignment="1" applyProtection="1">
      <alignment horizontal="center" vertical="center"/>
      <protection hidden="1"/>
    </xf>
    <xf numFmtId="0" fontId="9" fillId="0" borderId="6" xfId="1" applyFont="1" applyBorder="1" applyAlignment="1" applyProtection="1">
      <alignment horizontal="center" vertical="center"/>
      <protection hidden="1"/>
    </xf>
    <xf numFmtId="0" fontId="11" fillId="0" borderId="6" xfId="1" applyFont="1" applyBorder="1" applyAlignment="1" applyProtection="1">
      <alignment horizontal="center" vertical="center"/>
      <protection hidden="1"/>
    </xf>
    <xf numFmtId="0" fontId="18" fillId="0" borderId="6" xfId="1" applyFont="1" applyBorder="1" applyAlignment="1" applyProtection="1">
      <alignment horizontal="center" vertical="center" wrapText="1"/>
      <protection hidden="1"/>
    </xf>
    <xf numFmtId="0" fontId="30" fillId="0" borderId="6" xfId="0" applyFont="1" applyBorder="1" applyProtection="1"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164" fontId="16" fillId="0" borderId="6" xfId="0" applyNumberFormat="1" applyFont="1" applyBorder="1" applyAlignment="1" applyProtection="1">
      <alignment horizontal="center" vertical="center"/>
      <protection hidden="1"/>
    </xf>
    <xf numFmtId="0" fontId="30" fillId="0" borderId="6" xfId="0" applyFont="1" applyBorder="1" applyAlignment="1" applyProtection="1">
      <alignment horizontal="center"/>
      <protection hidden="1"/>
    </xf>
    <xf numFmtId="164" fontId="14" fillId="0" borderId="6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9" fillId="0" borderId="5" xfId="1" applyFont="1" applyBorder="1" applyAlignment="1" applyProtection="1">
      <alignment horizontal="center" vertical="center"/>
      <protection hidden="1"/>
    </xf>
    <xf numFmtId="0" fontId="7" fillId="0" borderId="0" xfId="1" applyFont="1" applyAlignment="1" applyProtection="1">
      <alignment horizontal="center" vertical="center"/>
      <protection hidden="1"/>
    </xf>
    <xf numFmtId="0" fontId="18" fillId="0" borderId="7" xfId="1" applyFont="1" applyBorder="1" applyAlignment="1" applyProtection="1">
      <alignment horizontal="center" vertical="center" wrapText="1"/>
      <protection hidden="1"/>
    </xf>
    <xf numFmtId="0" fontId="32" fillId="4" borderId="0" xfId="0" applyFont="1" applyFill="1" applyAlignment="1" applyProtection="1">
      <alignment vertical="center" wrapText="1"/>
      <protection hidden="1"/>
    </xf>
    <xf numFmtId="0" fontId="33" fillId="5" borderId="5" xfId="0" applyFont="1" applyFill="1" applyBorder="1" applyAlignment="1" applyProtection="1">
      <alignment vertical="center"/>
      <protection hidden="1"/>
    </xf>
    <xf numFmtId="0" fontId="34" fillId="4" borderId="5" xfId="0" applyFont="1" applyFill="1" applyBorder="1" applyAlignment="1" applyProtection="1">
      <alignment vertical="center" wrapText="1"/>
      <protection hidden="1"/>
    </xf>
    <xf numFmtId="0" fontId="33" fillId="5" borderId="4" xfId="0" applyFont="1" applyFill="1" applyBorder="1" applyAlignment="1" applyProtection="1">
      <alignment vertical="center"/>
      <protection hidden="1"/>
    </xf>
    <xf numFmtId="0" fontId="9" fillId="0" borderId="5" xfId="1" applyFont="1" applyBorder="1" applyAlignment="1" applyProtection="1">
      <alignment horizontal="center" vertical="center"/>
      <protection locked="0"/>
    </xf>
    <xf numFmtId="0" fontId="33" fillId="5" borderId="5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vertical="center" wrapText="1"/>
      <protection hidden="1"/>
    </xf>
    <xf numFmtId="0" fontId="35" fillId="0" borderId="0" xfId="0" applyFont="1" applyAlignment="1" applyProtection="1">
      <alignment vertical="center"/>
      <protection hidden="1"/>
    </xf>
    <xf numFmtId="0" fontId="36" fillId="0" borderId="0" xfId="0" applyFont="1"/>
    <xf numFmtId="0" fontId="37" fillId="6" borderId="0" xfId="0" applyFont="1" applyFill="1" applyAlignment="1" applyProtection="1">
      <alignment vertical="center"/>
      <protection hidden="1"/>
    </xf>
    <xf numFmtId="0" fontId="13" fillId="4" borderId="0" xfId="0" applyFont="1" applyFill="1" applyAlignment="1" applyProtection="1">
      <alignment vertical="center" wrapText="1"/>
      <protection hidden="1"/>
    </xf>
    <xf numFmtId="0" fontId="37" fillId="4" borderId="0" xfId="0" applyFont="1" applyFill="1" applyAlignment="1" applyProtection="1">
      <alignment vertical="center"/>
      <protection hidden="1"/>
    </xf>
    <xf numFmtId="0" fontId="37" fillId="4" borderId="8" xfId="0" applyFont="1" applyFill="1" applyBorder="1" applyAlignment="1" applyProtection="1">
      <alignment vertical="center"/>
      <protection hidden="1"/>
    </xf>
    <xf numFmtId="0" fontId="21" fillId="0" borderId="0" xfId="1" applyFont="1" applyAlignment="1" applyProtection="1">
      <alignment horizontal="center" vertical="center" wrapText="1"/>
      <protection hidden="1"/>
    </xf>
    <xf numFmtId="0" fontId="5" fillId="0" borderId="0" xfId="1" applyFont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19" fillId="0" borderId="0" xfId="1" applyFont="1" applyAlignment="1" applyProtection="1">
      <alignment horizontal="left" vertical="center"/>
      <protection hidden="1"/>
    </xf>
    <xf numFmtId="0" fontId="18" fillId="0" borderId="0" xfId="1" applyFont="1" applyAlignment="1" applyProtection="1">
      <alignment horizontal="center" vertical="center"/>
      <protection hidden="1"/>
    </xf>
    <xf numFmtId="0" fontId="20" fillId="5" borderId="5" xfId="0" applyFont="1" applyFill="1" applyBorder="1" applyAlignment="1" applyProtection="1">
      <alignment vertical="center"/>
      <protection hidden="1"/>
    </xf>
    <xf numFmtId="0" fontId="20" fillId="5" borderId="9" xfId="0" applyFont="1" applyFill="1" applyBorder="1" applyAlignment="1" applyProtection="1">
      <alignment vertical="center"/>
      <protection hidden="1"/>
    </xf>
    <xf numFmtId="0" fontId="33" fillId="0" borderId="5" xfId="0" applyFont="1" applyBorder="1" applyAlignment="1" applyProtection="1">
      <alignment horizontal="center" vertical="center"/>
      <protection hidden="1"/>
    </xf>
    <xf numFmtId="0" fontId="30" fillId="0" borderId="5" xfId="0" applyFont="1" applyBorder="1" applyAlignment="1" applyProtection="1">
      <alignment vertical="center"/>
      <protection hidden="1"/>
    </xf>
    <xf numFmtId="0" fontId="38" fillId="7" borderId="5" xfId="0" applyFont="1" applyFill="1" applyBorder="1" applyAlignment="1" applyProtection="1">
      <alignment vertical="center"/>
      <protection hidden="1"/>
    </xf>
    <xf numFmtId="0" fontId="30" fillId="0" borderId="10" xfId="0" applyFont="1" applyBorder="1" applyAlignment="1" applyProtection="1">
      <alignment vertical="center"/>
      <protection hidden="1"/>
    </xf>
    <xf numFmtId="0" fontId="38" fillId="0" borderId="5" xfId="0" applyFont="1" applyBorder="1" applyAlignment="1" applyProtection="1">
      <alignment horizontal="center" vertical="center"/>
      <protection hidden="1"/>
    </xf>
    <xf numFmtId="0" fontId="30" fillId="0" borderId="4" xfId="0" applyFont="1" applyBorder="1" applyAlignment="1" applyProtection="1">
      <alignment vertical="center"/>
      <protection hidden="1"/>
    </xf>
    <xf numFmtId="0" fontId="30" fillId="0" borderId="11" xfId="0" applyFont="1" applyBorder="1" applyAlignment="1" applyProtection="1">
      <alignment vertical="center"/>
      <protection hidden="1"/>
    </xf>
    <xf numFmtId="0" fontId="30" fillId="0" borderId="12" xfId="0" applyFont="1" applyBorder="1" applyAlignment="1" applyProtection="1">
      <alignment vertical="center"/>
      <protection hidden="1"/>
    </xf>
    <xf numFmtId="0" fontId="30" fillId="0" borderId="8" xfId="0" applyFont="1" applyBorder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30" fillId="0" borderId="7" xfId="0" applyFont="1" applyBorder="1" applyAlignment="1" applyProtection="1">
      <alignment vertical="center"/>
      <protection hidden="1"/>
    </xf>
    <xf numFmtId="0" fontId="30" fillId="0" borderId="14" xfId="0" applyFont="1" applyBorder="1" applyAlignment="1" applyProtection="1">
      <alignment vertical="center"/>
      <protection hidden="1"/>
    </xf>
    <xf numFmtId="0" fontId="20" fillId="5" borderId="15" xfId="0" applyFont="1" applyFill="1" applyBorder="1" applyAlignment="1" applyProtection="1">
      <alignment vertical="center"/>
      <protection hidden="1"/>
    </xf>
    <xf numFmtId="0" fontId="33" fillId="0" borderId="15" xfId="0" applyFont="1" applyBorder="1" applyAlignment="1" applyProtection="1">
      <alignment horizontal="center" vertical="center"/>
      <protection hidden="1"/>
    </xf>
    <xf numFmtId="0" fontId="33" fillId="5" borderId="15" xfId="0" applyFont="1" applyFill="1" applyBorder="1" applyAlignment="1" applyProtection="1">
      <alignment vertical="center"/>
      <protection hidden="1"/>
    </xf>
    <xf numFmtId="0" fontId="38" fillId="8" borderId="5" xfId="0" applyFont="1" applyFill="1" applyBorder="1" applyAlignment="1" applyProtection="1">
      <alignment horizontal="center" vertical="center"/>
      <protection hidden="1"/>
    </xf>
    <xf numFmtId="0" fontId="39" fillId="0" borderId="11" xfId="0" applyFont="1" applyBorder="1" applyProtection="1">
      <protection hidden="1"/>
    </xf>
    <xf numFmtId="0" fontId="39" fillId="0" borderId="7" xfId="0" applyFont="1" applyBorder="1" applyProtection="1">
      <protection hidden="1"/>
    </xf>
    <xf numFmtId="0" fontId="39" fillId="0" borderId="0" xfId="0" applyFont="1" applyProtection="1">
      <protection hidden="1"/>
    </xf>
    <xf numFmtId="0" fontId="39" fillId="0" borderId="8" xfId="0" applyFont="1" applyBorder="1" applyProtection="1">
      <protection hidden="1"/>
    </xf>
    <xf numFmtId="0" fontId="39" fillId="0" borderId="14" xfId="0" applyFont="1" applyBorder="1" applyProtection="1">
      <protection hidden="1"/>
    </xf>
    <xf numFmtId="0" fontId="39" fillId="0" borderId="10" xfId="0" applyFont="1" applyBorder="1" applyProtection="1">
      <protection hidden="1"/>
    </xf>
    <xf numFmtId="0" fontId="39" fillId="0" borderId="16" xfId="0" applyFont="1" applyBorder="1" applyProtection="1">
      <protection hidden="1"/>
    </xf>
    <xf numFmtId="0" fontId="40" fillId="0" borderId="0" xfId="0" applyFont="1"/>
    <xf numFmtId="0" fontId="41" fillId="9" borderId="17" xfId="0" applyFont="1" applyFill="1" applyBorder="1" applyAlignment="1" applyProtection="1">
      <alignment horizontal="center" vertical="center"/>
      <protection hidden="1"/>
    </xf>
    <xf numFmtId="0" fontId="41" fillId="9" borderId="18" xfId="0" applyFont="1" applyFill="1" applyBorder="1" applyAlignment="1" applyProtection="1">
      <alignment horizontal="center" vertical="center"/>
      <protection hidden="1"/>
    </xf>
    <xf numFmtId="0" fontId="30" fillId="9" borderId="9" xfId="0" applyFont="1" applyFill="1" applyBorder="1" applyProtection="1">
      <protection hidden="1"/>
    </xf>
    <xf numFmtId="0" fontId="30" fillId="9" borderId="19" xfId="0" applyFont="1" applyFill="1" applyBorder="1" applyProtection="1">
      <protection hidden="1"/>
    </xf>
    <xf numFmtId="0" fontId="30" fillId="9" borderId="5" xfId="0" applyFont="1" applyFill="1" applyBorder="1" applyProtection="1">
      <protection hidden="1"/>
    </xf>
    <xf numFmtId="0" fontId="30" fillId="9" borderId="20" xfId="0" applyFont="1" applyFill="1" applyBorder="1" applyProtection="1">
      <protection hidden="1"/>
    </xf>
    <xf numFmtId="0" fontId="30" fillId="9" borderId="15" xfId="0" applyFont="1" applyFill="1" applyBorder="1" applyProtection="1">
      <protection hidden="1"/>
    </xf>
    <xf numFmtId="0" fontId="30" fillId="9" borderId="13" xfId="0" applyFont="1" applyFill="1" applyBorder="1" applyProtection="1">
      <protection hidden="1"/>
    </xf>
    <xf numFmtId="0" fontId="37" fillId="9" borderId="4" xfId="0" applyFont="1" applyFill="1" applyBorder="1" applyAlignment="1" applyProtection="1">
      <alignment vertical="center"/>
      <protection hidden="1"/>
    </xf>
    <xf numFmtId="0" fontId="37" fillId="9" borderId="21" xfId="0" applyFont="1" applyFill="1" applyBorder="1" applyAlignment="1" applyProtection="1">
      <alignment vertical="center"/>
      <protection hidden="1"/>
    </xf>
    <xf numFmtId="0" fontId="41" fillId="0" borderId="22" xfId="0" applyFont="1" applyBorder="1" applyAlignment="1" applyProtection="1">
      <alignment horizontal="center" vertical="center"/>
      <protection hidden="1"/>
    </xf>
    <xf numFmtId="0" fontId="41" fillId="0" borderId="17" xfId="0" applyFont="1" applyBorder="1" applyAlignment="1" applyProtection="1">
      <alignment horizontal="center" vertical="center"/>
      <protection hidden="1"/>
    </xf>
    <xf numFmtId="0" fontId="30" fillId="0" borderId="16" xfId="0" applyFont="1" applyBorder="1" applyProtection="1">
      <protection hidden="1"/>
    </xf>
    <xf numFmtId="0" fontId="30" fillId="0" borderId="9" xfId="0" applyFont="1" applyBorder="1" applyProtection="1">
      <protection hidden="1"/>
    </xf>
    <xf numFmtId="0" fontId="30" fillId="0" borderId="23" xfId="0" applyFont="1" applyBorder="1" applyProtection="1">
      <protection hidden="1"/>
    </xf>
    <xf numFmtId="0" fontId="30" fillId="0" borderId="5" xfId="0" applyFont="1" applyBorder="1" applyProtection="1">
      <protection hidden="1"/>
    </xf>
    <xf numFmtId="0" fontId="30" fillId="0" borderId="24" xfId="0" applyFont="1" applyBorder="1" applyProtection="1">
      <protection hidden="1"/>
    </xf>
    <xf numFmtId="0" fontId="30" fillId="0" borderId="15" xfId="0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0" borderId="21" xfId="0" applyFont="1" applyBorder="1" applyProtection="1">
      <protection hidden="1"/>
    </xf>
    <xf numFmtId="0" fontId="30" fillId="0" borderId="15" xfId="0" applyFont="1" applyBorder="1" applyAlignment="1" applyProtection="1">
      <alignment vertical="center"/>
      <protection hidden="1"/>
    </xf>
    <xf numFmtId="0" fontId="34" fillId="4" borderId="5" xfId="0" applyFont="1" applyFill="1" applyBorder="1" applyAlignment="1" applyProtection="1">
      <alignment horizontal="center" vertical="center" wrapText="1"/>
      <protection hidden="1"/>
    </xf>
    <xf numFmtId="0" fontId="38" fillId="9" borderId="5" xfId="0" applyFont="1" applyFill="1" applyBorder="1" applyAlignment="1" applyProtection="1">
      <alignment horizontal="center" vertical="center"/>
      <protection hidden="1"/>
    </xf>
    <xf numFmtId="0" fontId="20" fillId="9" borderId="9" xfId="0" applyFont="1" applyFill="1" applyBorder="1" applyAlignment="1" applyProtection="1">
      <alignment vertical="center"/>
      <protection hidden="1"/>
    </xf>
    <xf numFmtId="0" fontId="20" fillId="9" borderId="5" xfId="0" applyFont="1" applyFill="1" applyBorder="1" applyAlignment="1" applyProtection="1">
      <alignment vertical="center"/>
      <protection hidden="1"/>
    </xf>
    <xf numFmtId="0" fontId="30" fillId="9" borderId="15" xfId="0" applyFont="1" applyFill="1" applyBorder="1" applyAlignment="1" applyProtection="1">
      <alignment vertical="center"/>
      <protection hidden="1"/>
    </xf>
    <xf numFmtId="0" fontId="42" fillId="0" borderId="5" xfId="0" applyFont="1" applyBorder="1" applyAlignment="1" applyProtection="1">
      <alignment vertical="center"/>
      <protection hidden="1"/>
    </xf>
    <xf numFmtId="0" fontId="39" fillId="0" borderId="11" xfId="0" applyFont="1" applyBorder="1" applyAlignment="1" applyProtection="1">
      <alignment vertical="center" textRotation="90"/>
      <protection hidden="1"/>
    </xf>
    <xf numFmtId="0" fontId="39" fillId="0" borderId="0" xfId="0" applyFont="1" applyAlignment="1" applyProtection="1">
      <alignment vertical="center" textRotation="90"/>
      <protection hidden="1"/>
    </xf>
    <xf numFmtId="0" fontId="39" fillId="0" borderId="8" xfId="0" applyFont="1" applyBorder="1" applyAlignment="1" applyProtection="1">
      <alignment vertical="center" textRotation="90"/>
      <protection hidden="1"/>
    </xf>
    <xf numFmtId="0" fontId="39" fillId="0" borderId="10" xfId="0" applyFont="1" applyBorder="1" applyAlignment="1" applyProtection="1">
      <alignment vertical="center" textRotation="90"/>
      <protection hidden="1"/>
    </xf>
    <xf numFmtId="0" fontId="39" fillId="0" borderId="16" xfId="0" applyFont="1" applyBorder="1" applyAlignment="1" applyProtection="1">
      <alignment vertical="center" textRotation="90"/>
      <protection hidden="1"/>
    </xf>
    <xf numFmtId="0" fontId="42" fillId="0" borderId="26" xfId="0" applyFont="1" applyBorder="1" applyAlignment="1" applyProtection="1">
      <alignment horizontal="center" vertical="center"/>
      <protection hidden="1"/>
    </xf>
    <xf numFmtId="0" fontId="38" fillId="10" borderId="26" xfId="0" applyFont="1" applyFill="1" applyBorder="1" applyAlignment="1" applyProtection="1">
      <alignment horizontal="center" vertical="center"/>
      <protection hidden="1"/>
    </xf>
    <xf numFmtId="0" fontId="38" fillId="10" borderId="5" xfId="0" applyFont="1" applyFill="1" applyBorder="1" applyAlignment="1" applyProtection="1">
      <alignment horizontal="center" vertical="center"/>
      <protection hidden="1"/>
    </xf>
    <xf numFmtId="0" fontId="6" fillId="11" borderId="26" xfId="0" applyFont="1" applyFill="1" applyBorder="1" applyAlignment="1" applyProtection="1">
      <alignment horizontal="center" vertical="center"/>
      <protection hidden="1"/>
    </xf>
    <xf numFmtId="0" fontId="6" fillId="11" borderId="5" xfId="0" applyFont="1" applyFill="1" applyBorder="1" applyAlignment="1" applyProtection="1">
      <alignment vertical="center"/>
      <protection hidden="1"/>
    </xf>
    <xf numFmtId="0" fontId="38" fillId="5" borderId="27" xfId="0" applyFont="1" applyFill="1" applyBorder="1" applyAlignment="1" applyProtection="1">
      <alignment horizontal="center" vertical="center"/>
      <protection hidden="1"/>
    </xf>
    <xf numFmtId="0" fontId="43" fillId="0" borderId="26" xfId="0" applyFont="1" applyBorder="1" applyAlignment="1" applyProtection="1">
      <alignment horizontal="center" vertical="center"/>
      <protection hidden="1"/>
    </xf>
    <xf numFmtId="0" fontId="33" fillId="5" borderId="13" xfId="0" applyFont="1" applyFill="1" applyBorder="1" applyAlignment="1" applyProtection="1">
      <alignment vertical="center"/>
      <protection hidden="1"/>
    </xf>
    <xf numFmtId="0" fontId="6" fillId="11" borderId="27" xfId="0" applyFont="1" applyFill="1" applyBorder="1" applyAlignment="1" applyProtection="1">
      <alignment horizontal="center" vertical="center"/>
      <protection hidden="1"/>
    </xf>
    <xf numFmtId="0" fontId="6" fillId="11" borderId="5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0" fillId="0" borderId="0" xfId="0" applyFont="1" applyAlignment="1">
      <alignment vertical="top"/>
    </xf>
    <xf numFmtId="0" fontId="12" fillId="0" borderId="0" xfId="1" applyFont="1" applyAlignment="1" applyProtection="1">
      <alignment horizontal="center" vertical="center"/>
      <protection hidden="1"/>
    </xf>
    <xf numFmtId="0" fontId="34" fillId="4" borderId="4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0" fillId="0" borderId="0" xfId="0" applyFont="1" applyBorder="1" applyProtection="1">
      <protection hidden="1"/>
    </xf>
    <xf numFmtId="0" fontId="39" fillId="0" borderId="0" xfId="0" applyFont="1" applyBorder="1" applyProtection="1">
      <protection hidden="1"/>
    </xf>
    <xf numFmtId="0" fontId="30" fillId="0" borderId="13" xfId="0" applyFont="1" applyBorder="1" applyProtection="1">
      <protection hidden="1"/>
    </xf>
    <xf numFmtId="0" fontId="30" fillId="0" borderId="11" xfId="0" applyFont="1" applyBorder="1" applyProtection="1">
      <protection hidden="1"/>
    </xf>
    <xf numFmtId="0" fontId="30" fillId="0" borderId="12" xfId="0" applyFont="1" applyBorder="1" applyProtection="1">
      <protection hidden="1"/>
    </xf>
    <xf numFmtId="0" fontId="30" fillId="0" borderId="8" xfId="0" applyFont="1" applyBorder="1" applyProtection="1">
      <protection hidden="1"/>
    </xf>
    <xf numFmtId="0" fontId="39" fillId="0" borderId="13" xfId="0" applyFont="1" applyBorder="1" applyProtection="1"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0" borderId="0" xfId="1" applyFont="1" applyBorder="1" applyAlignment="1" applyProtection="1">
      <alignment horizontal="center" vertical="center"/>
      <protection hidden="1"/>
    </xf>
    <xf numFmtId="0" fontId="18" fillId="0" borderId="0" xfId="1" applyFont="1" applyBorder="1" applyAlignment="1" applyProtection="1">
      <alignment horizontal="center" vertical="center" wrapText="1"/>
      <protection hidden="1"/>
    </xf>
    <xf numFmtId="0" fontId="30" fillId="0" borderId="13" xfId="0" applyFont="1" applyBorder="1" applyAlignment="1" applyProtection="1">
      <alignment vertical="center"/>
      <protection hidden="1"/>
    </xf>
    <xf numFmtId="0" fontId="30" fillId="4" borderId="0" xfId="0" applyFont="1" applyFill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0" fillId="0" borderId="5" xfId="0" applyBorder="1" applyProtection="1">
      <protection hidden="1"/>
    </xf>
    <xf numFmtId="0" fontId="6" fillId="2" borderId="5" xfId="1" applyFont="1" applyFill="1" applyBorder="1" applyAlignment="1" applyProtection="1">
      <alignment horizontal="right" vertical="center"/>
      <protection hidden="1"/>
    </xf>
    <xf numFmtId="0" fontId="51" fillId="5" borderId="21" xfId="1" applyFont="1" applyFill="1" applyBorder="1" applyAlignment="1" applyProtection="1">
      <alignment horizontal="center" vertical="center"/>
      <protection hidden="1"/>
    </xf>
    <xf numFmtId="0" fontId="51" fillId="5" borderId="23" xfId="1" applyFont="1" applyFill="1" applyBorder="1" applyAlignment="1" applyProtection="1">
      <alignment horizontal="center" vertical="center"/>
      <protection hidden="1"/>
    </xf>
    <xf numFmtId="0" fontId="12" fillId="0" borderId="5" xfId="1" applyFont="1" applyBorder="1" applyAlignment="1" applyProtection="1">
      <alignment horizontal="center" vertical="center"/>
      <protection hidden="1"/>
    </xf>
    <xf numFmtId="0" fontId="54" fillId="0" borderId="10" xfId="1" applyFont="1" applyBorder="1" applyAlignment="1" applyProtection="1">
      <alignment horizontal="center" wrapText="1"/>
      <protection hidden="1"/>
    </xf>
    <xf numFmtId="0" fontId="17" fillId="0" borderId="0" xfId="1" applyFont="1" applyAlignment="1" applyProtection="1">
      <alignment horizontal="center" vertical="center" wrapText="1"/>
      <protection hidden="1"/>
    </xf>
    <xf numFmtId="0" fontId="17" fillId="0" borderId="8" xfId="1" applyFont="1" applyBorder="1" applyAlignment="1" applyProtection="1">
      <alignment horizontal="center" vertical="center" wrapText="1"/>
      <protection hidden="1"/>
    </xf>
    <xf numFmtId="0" fontId="17" fillId="0" borderId="10" xfId="1" applyFont="1" applyBorder="1" applyAlignment="1" applyProtection="1">
      <alignment horizontal="center" vertical="center" wrapText="1"/>
      <protection hidden="1"/>
    </xf>
    <xf numFmtId="0" fontId="17" fillId="0" borderId="16" xfId="1" applyFont="1" applyBorder="1" applyAlignment="1" applyProtection="1">
      <alignment horizontal="center" vertical="center" wrapText="1"/>
      <protection hidden="1"/>
    </xf>
    <xf numFmtId="14" fontId="12" fillId="0" borderId="5" xfId="1" applyNumberFormat="1" applyFont="1" applyBorder="1" applyAlignment="1" applyProtection="1">
      <alignment horizontal="center" vertical="center"/>
      <protection locked="0"/>
    </xf>
    <xf numFmtId="0" fontId="12" fillId="0" borderId="5" xfId="1" applyFont="1" applyBorder="1" applyAlignment="1" applyProtection="1">
      <alignment horizontal="center" vertical="center"/>
      <protection locked="0"/>
    </xf>
    <xf numFmtId="164" fontId="37" fillId="0" borderId="5" xfId="0" applyNumberFormat="1" applyFont="1" applyBorder="1" applyAlignment="1" applyProtection="1">
      <alignment horizontal="center"/>
      <protection hidden="1"/>
    </xf>
    <xf numFmtId="164" fontId="37" fillId="9" borderId="5" xfId="0" applyNumberFormat="1" applyFont="1" applyFill="1" applyBorder="1" applyAlignment="1" applyProtection="1">
      <alignment horizontal="center"/>
      <protection hidden="1"/>
    </xf>
    <xf numFmtId="0" fontId="6" fillId="0" borderId="5" xfId="1" applyFont="1" applyBorder="1" applyAlignment="1" applyProtection="1">
      <alignment horizontal="center" vertical="center"/>
      <protection hidden="1"/>
    </xf>
    <xf numFmtId="0" fontId="30" fillId="0" borderId="4" xfId="0" applyFont="1" applyBorder="1" applyAlignment="1" applyProtection="1">
      <alignment horizontal="center"/>
      <protection hidden="1"/>
    </xf>
    <xf numFmtId="0" fontId="30" fillId="0" borderId="23" xfId="0" applyFont="1" applyBorder="1" applyAlignment="1" applyProtection="1">
      <alignment horizontal="center"/>
      <protection hidden="1"/>
    </xf>
    <xf numFmtId="0" fontId="6" fillId="9" borderId="5" xfId="1" applyFont="1" applyFill="1" applyBorder="1" applyAlignment="1" applyProtection="1">
      <alignment horizontal="center" vertical="center"/>
      <protection hidden="1"/>
    </xf>
    <xf numFmtId="164" fontId="44" fillId="9" borderId="4" xfId="0" applyNumberFormat="1" applyFont="1" applyFill="1" applyBorder="1" applyAlignment="1" applyProtection="1">
      <alignment horizontal="center" vertical="center"/>
      <protection hidden="1"/>
    </xf>
    <xf numFmtId="164" fontId="44" fillId="9" borderId="23" xfId="0" applyNumberFormat="1" applyFont="1" applyFill="1" applyBorder="1" applyAlignment="1" applyProtection="1">
      <alignment horizontal="center" vertical="center"/>
      <protection hidden="1"/>
    </xf>
    <xf numFmtId="164" fontId="13" fillId="4" borderId="5" xfId="0" applyNumberFormat="1" applyFont="1" applyFill="1" applyBorder="1" applyAlignment="1" applyProtection="1">
      <alignment horizontal="center" vertical="center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0" fontId="20" fillId="5" borderId="5" xfId="0" applyFont="1" applyFill="1" applyBorder="1" applyAlignment="1" applyProtection="1">
      <alignment horizontal="center" vertical="center"/>
      <protection hidden="1"/>
    </xf>
    <xf numFmtId="0" fontId="7" fillId="9" borderId="13" xfId="1" applyFont="1" applyFill="1" applyBorder="1" applyAlignment="1" applyProtection="1">
      <alignment horizontal="center" vertical="center"/>
      <protection hidden="1"/>
    </xf>
    <xf numFmtId="0" fontId="7" fillId="9" borderId="11" xfId="1" applyFont="1" applyFill="1" applyBorder="1" applyAlignment="1" applyProtection="1">
      <alignment horizontal="center" vertical="center"/>
      <protection hidden="1"/>
    </xf>
    <xf numFmtId="0" fontId="7" fillId="9" borderId="12" xfId="1" applyFont="1" applyFill="1" applyBorder="1" applyAlignment="1" applyProtection="1">
      <alignment horizontal="center" vertical="center"/>
      <protection hidden="1"/>
    </xf>
    <xf numFmtId="0" fontId="7" fillId="9" borderId="14" xfId="1" applyFont="1" applyFill="1" applyBorder="1" applyAlignment="1" applyProtection="1">
      <alignment horizontal="center" vertical="center"/>
      <protection hidden="1"/>
    </xf>
    <xf numFmtId="0" fontId="7" fillId="9" borderId="10" xfId="1" applyFont="1" applyFill="1" applyBorder="1" applyAlignment="1" applyProtection="1">
      <alignment horizontal="center" vertical="center"/>
      <protection hidden="1"/>
    </xf>
    <xf numFmtId="0" fontId="7" fillId="9" borderId="16" xfId="1" applyFont="1" applyFill="1" applyBorder="1" applyAlignment="1" applyProtection="1">
      <alignment horizontal="center" vertical="center"/>
      <protection hidden="1"/>
    </xf>
    <xf numFmtId="0" fontId="30" fillId="0" borderId="5" xfId="0" applyFont="1" applyBorder="1" applyAlignment="1" applyProtection="1">
      <alignment horizontal="center"/>
      <protection hidden="1"/>
    </xf>
    <xf numFmtId="0" fontId="46" fillId="0" borderId="15" xfId="0" applyFont="1" applyBorder="1" applyAlignment="1" applyProtection="1">
      <alignment horizontal="center" vertical="center" textRotation="90"/>
      <protection locked="0"/>
    </xf>
    <xf numFmtId="0" fontId="46" fillId="0" borderId="28" xfId="0" applyFont="1" applyBorder="1" applyAlignment="1" applyProtection="1">
      <alignment horizontal="center" vertical="center" textRotation="90"/>
      <protection locked="0"/>
    </xf>
    <xf numFmtId="0" fontId="46" fillId="0" borderId="9" xfId="0" applyFont="1" applyBorder="1" applyAlignment="1" applyProtection="1">
      <alignment horizontal="center" vertical="center" textRotation="90"/>
      <protection locked="0"/>
    </xf>
    <xf numFmtId="0" fontId="7" fillId="0" borderId="13" xfId="1" applyFont="1" applyBorder="1" applyAlignment="1" applyProtection="1">
      <alignment horizontal="center" vertical="center"/>
      <protection hidden="1"/>
    </xf>
    <xf numFmtId="0" fontId="7" fillId="0" borderId="11" xfId="1" applyFont="1" applyBorder="1" applyAlignment="1" applyProtection="1">
      <alignment horizontal="center" vertical="center"/>
      <protection hidden="1"/>
    </xf>
    <xf numFmtId="0" fontId="7" fillId="0" borderId="12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7" fillId="0" borderId="10" xfId="1" applyFont="1" applyBorder="1" applyAlignment="1" applyProtection="1">
      <alignment horizontal="center" vertical="center"/>
      <protection hidden="1"/>
    </xf>
    <xf numFmtId="0" fontId="7" fillId="0" borderId="16" xfId="1" applyFont="1" applyBorder="1" applyAlignment="1" applyProtection="1">
      <alignment horizontal="center" vertical="center"/>
      <protection hidden="1"/>
    </xf>
    <xf numFmtId="164" fontId="37" fillId="0" borderId="4" xfId="0" applyNumberFormat="1" applyFont="1" applyBorder="1" applyAlignment="1" applyProtection="1">
      <alignment horizontal="center"/>
      <protection hidden="1"/>
    </xf>
    <xf numFmtId="164" fontId="37" fillId="0" borderId="23" xfId="0" applyNumberFormat="1" applyFont="1" applyBorder="1" applyAlignment="1" applyProtection="1">
      <alignment horizontal="center"/>
      <protection hidden="1"/>
    </xf>
    <xf numFmtId="0" fontId="13" fillId="9" borderId="4" xfId="0" applyFont="1" applyFill="1" applyBorder="1" applyAlignment="1" applyProtection="1">
      <alignment horizontal="center" vertical="center"/>
      <protection hidden="1"/>
    </xf>
    <xf numFmtId="0" fontId="13" fillId="9" borderId="21" xfId="0" applyFont="1" applyFill="1" applyBorder="1" applyAlignment="1" applyProtection="1">
      <alignment horizontal="center" vertical="center"/>
      <protection hidden="1"/>
    </xf>
    <xf numFmtId="0" fontId="13" fillId="9" borderId="31" xfId="0" applyFont="1" applyFill="1" applyBorder="1" applyAlignment="1" applyProtection="1">
      <alignment horizontal="center" vertical="center"/>
      <protection hidden="1"/>
    </xf>
    <xf numFmtId="0" fontId="45" fillId="0" borderId="15" xfId="0" applyFont="1" applyBorder="1" applyAlignment="1" applyProtection="1">
      <alignment horizontal="center" vertical="center"/>
      <protection locked="0"/>
    </xf>
    <xf numFmtId="0" fontId="45" fillId="0" borderId="28" xfId="0" applyFont="1" applyBorder="1" applyAlignment="1" applyProtection="1">
      <alignment horizontal="center" vertical="center"/>
      <protection locked="0"/>
    </xf>
    <xf numFmtId="0" fontId="45" fillId="0" borderId="9" xfId="0" applyFont="1" applyBorder="1" applyAlignment="1" applyProtection="1">
      <alignment horizontal="center" vertical="center"/>
      <protection locked="0"/>
    </xf>
    <xf numFmtId="0" fontId="39" fillId="12" borderId="5" xfId="0" applyFont="1" applyFill="1" applyBorder="1" applyAlignment="1" applyProtection="1">
      <alignment horizontal="center" vertical="center" textRotation="90"/>
      <protection hidden="1"/>
    </xf>
    <xf numFmtId="0" fontId="37" fillId="0" borderId="4" xfId="0" applyFont="1" applyBorder="1" applyAlignment="1" applyProtection="1">
      <alignment horizontal="center" vertical="center"/>
      <protection hidden="1"/>
    </xf>
    <xf numFmtId="0" fontId="37" fillId="0" borderId="21" xfId="0" applyFont="1" applyBorder="1" applyAlignment="1" applyProtection="1">
      <alignment horizontal="center" vertical="center"/>
      <protection hidden="1"/>
    </xf>
    <xf numFmtId="0" fontId="15" fillId="4" borderId="5" xfId="0" applyFont="1" applyFill="1" applyBorder="1" applyAlignment="1" applyProtection="1">
      <alignment horizontal="center" vertical="center" wrapText="1"/>
      <protection hidden="1"/>
    </xf>
    <xf numFmtId="0" fontId="15" fillId="4" borderId="17" xfId="0" applyFont="1" applyFill="1" applyBorder="1" applyAlignment="1" applyProtection="1">
      <alignment horizontal="center" vertical="center" wrapText="1"/>
      <protection hidden="1"/>
    </xf>
    <xf numFmtId="0" fontId="20" fillId="5" borderId="9" xfId="0" applyFont="1" applyFill="1" applyBorder="1" applyAlignment="1" applyProtection="1">
      <alignment horizontal="center" vertical="center"/>
      <protection hidden="1"/>
    </xf>
    <xf numFmtId="0" fontId="7" fillId="0" borderId="5" xfId="1" applyFont="1" applyBorder="1" applyAlignment="1" applyProtection="1">
      <alignment horizontal="center" vertical="center"/>
      <protection hidden="1"/>
    </xf>
    <xf numFmtId="0" fontId="52" fillId="13" borderId="5" xfId="0" applyFont="1" applyFill="1" applyBorder="1" applyAlignment="1" applyProtection="1">
      <alignment horizontal="center" vertical="center"/>
      <protection hidden="1"/>
    </xf>
    <xf numFmtId="0" fontId="48" fillId="13" borderId="5" xfId="0" applyFont="1" applyFill="1" applyBorder="1" applyAlignment="1" applyProtection="1">
      <alignment horizontal="center" vertical="center"/>
      <protection hidden="1"/>
    </xf>
    <xf numFmtId="0" fontId="39" fillId="7" borderId="5" xfId="0" applyFont="1" applyFill="1" applyBorder="1" applyAlignment="1" applyProtection="1">
      <alignment horizontal="center" vertical="center" textRotation="90"/>
      <protection hidden="1"/>
    </xf>
    <xf numFmtId="0" fontId="7" fillId="0" borderId="5" xfId="1" applyFont="1" applyBorder="1" applyAlignment="1" applyProtection="1">
      <alignment horizontal="center" vertical="center"/>
      <protection locked="0"/>
    </xf>
    <xf numFmtId="0" fontId="19" fillId="0" borderId="5" xfId="1" applyFont="1" applyBorder="1" applyAlignment="1" applyProtection="1">
      <alignment horizontal="center" vertical="center"/>
      <protection locked="0"/>
    </xf>
    <xf numFmtId="0" fontId="10" fillId="2" borderId="13" xfId="1" applyFont="1" applyFill="1" applyBorder="1" applyAlignment="1" applyProtection="1">
      <alignment horizontal="center" vertical="center" wrapText="1"/>
      <protection hidden="1"/>
    </xf>
    <xf numFmtId="0" fontId="10" fillId="2" borderId="14" xfId="1" applyFont="1" applyFill="1" applyBorder="1" applyAlignment="1" applyProtection="1">
      <alignment horizontal="center" vertical="center" wrapText="1"/>
      <protection hidden="1"/>
    </xf>
    <xf numFmtId="0" fontId="19" fillId="0" borderId="4" xfId="1" applyFont="1" applyBorder="1" applyAlignment="1" applyProtection="1">
      <alignment horizontal="left" vertical="center"/>
      <protection locked="0"/>
    </xf>
    <xf numFmtId="0" fontId="19" fillId="0" borderId="21" xfId="1" applyFont="1" applyBorder="1" applyAlignment="1" applyProtection="1">
      <alignment horizontal="left" vertical="center"/>
      <protection locked="0"/>
    </xf>
    <xf numFmtId="0" fontId="19" fillId="0" borderId="23" xfId="1" applyFont="1" applyBorder="1" applyAlignment="1" applyProtection="1">
      <alignment horizontal="left" vertical="center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18" fillId="0" borderId="5" xfId="1" applyFont="1" applyBorder="1" applyAlignment="1" applyProtection="1">
      <alignment horizontal="center" vertical="center" wrapText="1"/>
      <protection locked="0"/>
    </xf>
    <xf numFmtId="0" fontId="6" fillId="2" borderId="4" xfId="1" applyFont="1" applyFill="1" applyBorder="1" applyAlignment="1" applyProtection="1">
      <alignment horizontal="center" vertical="center" wrapText="1"/>
      <protection hidden="1"/>
    </xf>
    <xf numFmtId="0" fontId="6" fillId="2" borderId="23" xfId="1" applyFont="1" applyFill="1" applyBorder="1" applyAlignment="1" applyProtection="1">
      <alignment horizontal="center" vertical="center" wrapText="1"/>
      <protection hidden="1"/>
    </xf>
    <xf numFmtId="14" fontId="12" fillId="0" borderId="5" xfId="1" applyNumberFormat="1" applyFont="1" applyBorder="1" applyAlignment="1" applyProtection="1">
      <alignment horizontal="center" vertical="center"/>
      <protection hidden="1"/>
    </xf>
    <xf numFmtId="0" fontId="5" fillId="0" borderId="5" xfId="1" applyFont="1" applyBorder="1" applyAlignment="1" applyProtection="1">
      <alignment horizontal="center" vertical="center"/>
      <protection hidden="1"/>
    </xf>
    <xf numFmtId="0" fontId="52" fillId="16" borderId="5" xfId="0" applyFont="1" applyFill="1" applyBorder="1" applyAlignment="1" applyProtection="1">
      <alignment horizontal="center" vertical="center"/>
      <protection hidden="1"/>
    </xf>
    <xf numFmtId="0" fontId="18" fillId="0" borderId="5" xfId="1" applyFont="1" applyBorder="1" applyAlignment="1" applyProtection="1">
      <alignment horizontal="center" vertical="center" wrapText="1"/>
      <protection hidden="1"/>
    </xf>
    <xf numFmtId="0" fontId="50" fillId="13" borderId="4" xfId="0" applyFont="1" applyFill="1" applyBorder="1" applyAlignment="1" applyProtection="1">
      <alignment horizontal="center" vertical="center"/>
      <protection hidden="1"/>
    </xf>
    <xf numFmtId="0" fontId="50" fillId="13" borderId="23" xfId="0" applyFont="1" applyFill="1" applyBorder="1" applyAlignment="1" applyProtection="1">
      <alignment horizontal="center" vertical="center"/>
      <protection hidden="1"/>
    </xf>
    <xf numFmtId="0" fontId="30" fillId="0" borderId="5" xfId="0" applyFont="1" applyBorder="1" applyAlignment="1" applyProtection="1">
      <alignment horizontal="center" vertical="center"/>
      <protection hidden="1"/>
    </xf>
    <xf numFmtId="0" fontId="33" fillId="5" borderId="5" xfId="0" applyFont="1" applyFill="1" applyBorder="1" applyAlignment="1" applyProtection="1">
      <alignment horizontal="left" vertical="center"/>
      <protection hidden="1"/>
    </xf>
    <xf numFmtId="0" fontId="27" fillId="3" borderId="23" xfId="0" applyFont="1" applyFill="1" applyBorder="1" applyAlignment="1" applyProtection="1">
      <alignment horizontal="center" vertical="center" wrapText="1"/>
      <protection hidden="1"/>
    </xf>
    <xf numFmtId="0" fontId="27" fillId="3" borderId="5" xfId="0" applyFont="1" applyFill="1" applyBorder="1" applyAlignment="1" applyProtection="1">
      <alignment horizontal="center" vertical="center" wrapText="1"/>
      <protection hidden="1"/>
    </xf>
    <xf numFmtId="0" fontId="34" fillId="4" borderId="4" xfId="0" applyFont="1" applyFill="1" applyBorder="1" applyAlignment="1" applyProtection="1">
      <alignment horizontal="center" vertical="center" wrapText="1"/>
      <protection hidden="1"/>
    </xf>
    <xf numFmtId="0" fontId="34" fillId="4" borderId="21" xfId="0" applyFont="1" applyFill="1" applyBorder="1" applyAlignment="1" applyProtection="1">
      <alignment horizontal="center" vertical="center" wrapText="1"/>
      <protection hidden="1"/>
    </xf>
    <xf numFmtId="0" fontId="34" fillId="4" borderId="23" xfId="0" applyFont="1" applyFill="1" applyBorder="1" applyAlignment="1" applyProtection="1">
      <alignment horizontal="center" vertical="center" wrapText="1"/>
      <protection hidden="1"/>
    </xf>
    <xf numFmtId="0" fontId="48" fillId="0" borderId="11" xfId="0" applyFont="1" applyBorder="1" applyAlignment="1" applyProtection="1">
      <alignment horizontal="center" vertical="center" wrapText="1"/>
      <protection hidden="1"/>
    </xf>
    <xf numFmtId="0" fontId="48" fillId="0" borderId="12" xfId="0" applyFont="1" applyBorder="1" applyAlignment="1" applyProtection="1">
      <alignment horizontal="center" vertical="center" wrapText="1"/>
      <protection hidden="1"/>
    </xf>
    <xf numFmtId="0" fontId="19" fillId="0" borderId="4" xfId="1" applyFont="1" applyBorder="1" applyAlignment="1" applyProtection="1">
      <alignment horizontal="left" vertical="center"/>
      <protection hidden="1"/>
    </xf>
    <xf numFmtId="0" fontId="19" fillId="0" borderId="21" xfId="1" applyFont="1" applyBorder="1" applyAlignment="1" applyProtection="1">
      <alignment horizontal="left" vertical="center"/>
      <protection hidden="1"/>
    </xf>
    <xf numFmtId="0" fontId="19" fillId="0" borderId="23" xfId="1" applyFont="1" applyBorder="1" applyAlignment="1" applyProtection="1">
      <alignment horizontal="left" vertical="center"/>
      <protection hidden="1"/>
    </xf>
    <xf numFmtId="0" fontId="51" fillId="14" borderId="14" xfId="1" applyFont="1" applyFill="1" applyBorder="1" applyAlignment="1" applyProtection="1">
      <alignment horizontal="center" vertical="center"/>
      <protection hidden="1"/>
    </xf>
    <xf numFmtId="0" fontId="51" fillId="14" borderId="10" xfId="1" applyFont="1" applyFill="1" applyBorder="1" applyAlignment="1" applyProtection="1">
      <alignment horizontal="center" vertical="center"/>
      <protection hidden="1"/>
    </xf>
    <xf numFmtId="0" fontId="3" fillId="0" borderId="0" xfId="1" applyFont="1" applyAlignment="1" applyProtection="1">
      <alignment horizontal="center" vertical="center" wrapText="1"/>
      <protection hidden="1"/>
    </xf>
    <xf numFmtId="0" fontId="44" fillId="9" borderId="5" xfId="0" applyFont="1" applyFill="1" applyBorder="1" applyAlignment="1" applyProtection="1">
      <alignment horizontal="center" vertical="center" wrapText="1"/>
      <protection hidden="1"/>
    </xf>
    <xf numFmtId="0" fontId="44" fillId="7" borderId="9" xfId="0" applyFont="1" applyFill="1" applyBorder="1" applyAlignment="1" applyProtection="1">
      <alignment horizontal="center" vertical="center" wrapText="1"/>
      <protection hidden="1"/>
    </xf>
    <xf numFmtId="0" fontId="44" fillId="12" borderId="9" xfId="0" applyFont="1" applyFill="1" applyBorder="1" applyAlignment="1" applyProtection="1">
      <alignment horizontal="center" vertical="center" wrapText="1"/>
      <protection hidden="1"/>
    </xf>
    <xf numFmtId="0" fontId="20" fillId="5" borderId="23" xfId="0" applyFont="1" applyFill="1" applyBorder="1" applyAlignment="1" applyProtection="1">
      <alignment horizontal="center" vertical="center"/>
      <protection hidden="1"/>
    </xf>
    <xf numFmtId="0" fontId="33" fillId="5" borderId="4" xfId="0" applyFont="1" applyFill="1" applyBorder="1" applyAlignment="1" applyProtection="1">
      <alignment horizontal="center" vertical="center"/>
      <protection hidden="1"/>
    </xf>
    <xf numFmtId="0" fontId="33" fillId="5" borderId="21" xfId="0" applyFont="1" applyFill="1" applyBorder="1" applyAlignment="1" applyProtection="1">
      <alignment horizontal="center" vertical="center"/>
      <protection hidden="1"/>
    </xf>
    <xf numFmtId="0" fontId="33" fillId="5" borderId="23" xfId="0" applyFont="1" applyFill="1" applyBorder="1" applyAlignment="1" applyProtection="1">
      <alignment horizontal="center" vertical="center"/>
      <protection hidden="1"/>
    </xf>
    <xf numFmtId="0" fontId="41" fillId="9" borderId="5" xfId="0" applyFont="1" applyFill="1" applyBorder="1" applyAlignment="1" applyProtection="1">
      <alignment horizontal="center" vertical="center"/>
      <protection hidden="1"/>
    </xf>
    <xf numFmtId="0" fontId="44" fillId="0" borderId="5" xfId="0" applyFont="1" applyBorder="1" applyAlignment="1" applyProtection="1">
      <alignment horizontal="center" vertical="center" wrapText="1"/>
      <protection hidden="1"/>
    </xf>
    <xf numFmtId="0" fontId="55" fillId="15" borderId="9" xfId="0" applyFont="1" applyFill="1" applyBorder="1" applyAlignment="1" applyProtection="1">
      <alignment horizontal="center" vertical="center" wrapText="1"/>
      <protection hidden="1"/>
    </xf>
    <xf numFmtId="0" fontId="55" fillId="15" borderId="5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Border="1" applyAlignment="1" applyProtection="1">
      <alignment horizontal="center" vertical="center"/>
      <protection hidden="1"/>
    </xf>
    <xf numFmtId="0" fontId="33" fillId="5" borderId="5" xfId="0" applyFont="1" applyFill="1" applyBorder="1" applyAlignment="1" applyProtection="1">
      <alignment horizontal="center" vertical="center" shrinkToFit="1"/>
      <protection hidden="1"/>
    </xf>
    <xf numFmtId="0" fontId="44" fillId="4" borderId="26" xfId="0" applyFont="1" applyFill="1" applyBorder="1" applyAlignment="1" applyProtection="1">
      <alignment horizontal="center" vertical="center" wrapText="1"/>
      <protection hidden="1"/>
    </xf>
    <xf numFmtId="0" fontId="44" fillId="4" borderId="26" xfId="0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 textRotation="90"/>
      <protection hidden="1"/>
    </xf>
    <xf numFmtId="0" fontId="27" fillId="7" borderId="23" xfId="0" applyFont="1" applyFill="1" applyBorder="1" applyAlignment="1" applyProtection="1">
      <alignment horizontal="center" vertical="center" wrapText="1"/>
      <protection hidden="1"/>
    </xf>
    <xf numFmtId="0" fontId="27" fillId="7" borderId="5" xfId="0" applyFont="1" applyFill="1" applyBorder="1" applyAlignment="1" applyProtection="1">
      <alignment horizontal="center" vertical="center" wrapText="1"/>
      <protection hidden="1"/>
    </xf>
    <xf numFmtId="0" fontId="45" fillId="0" borderId="5" xfId="0" applyFont="1" applyBorder="1" applyAlignment="1" applyProtection="1">
      <alignment horizontal="center" vertical="center"/>
      <protection locked="0"/>
    </xf>
    <xf numFmtId="0" fontId="37" fillId="4" borderId="4" xfId="0" applyFont="1" applyFill="1" applyBorder="1" applyAlignment="1" applyProtection="1">
      <alignment horizontal="center" vertical="center"/>
      <protection hidden="1"/>
    </xf>
    <xf numFmtId="0" fontId="37" fillId="4" borderId="21" xfId="0" applyFont="1" applyFill="1" applyBorder="1" applyAlignment="1" applyProtection="1">
      <alignment horizontal="center" vertical="center"/>
      <protection hidden="1"/>
    </xf>
    <xf numFmtId="0" fontId="37" fillId="4" borderId="23" xfId="0" applyFont="1" applyFill="1" applyBorder="1" applyAlignment="1" applyProtection="1">
      <alignment horizontal="center" vertical="center"/>
      <protection hidden="1"/>
    </xf>
    <xf numFmtId="0" fontId="38" fillId="9" borderId="4" xfId="0" applyFont="1" applyFill="1" applyBorder="1" applyAlignment="1" applyProtection="1">
      <alignment horizontal="center" vertical="center"/>
      <protection hidden="1"/>
    </xf>
    <xf numFmtId="0" fontId="38" fillId="9" borderId="23" xfId="0" applyFont="1" applyFill="1" applyBorder="1" applyAlignment="1" applyProtection="1">
      <alignment horizontal="center" vertical="center"/>
      <protection hidden="1"/>
    </xf>
    <xf numFmtId="0" fontId="37" fillId="4" borderId="5" xfId="0" applyFont="1" applyFill="1" applyBorder="1" applyAlignment="1" applyProtection="1">
      <alignment horizontal="center" vertical="center"/>
      <protection hidden="1"/>
    </xf>
    <xf numFmtId="0" fontId="47" fillId="7" borderId="11" xfId="0" applyFont="1" applyFill="1" applyBorder="1" applyAlignment="1" applyProtection="1">
      <alignment horizontal="center" vertical="center" wrapText="1"/>
      <protection hidden="1"/>
    </xf>
    <xf numFmtId="0" fontId="47" fillId="7" borderId="11" xfId="0" applyFont="1" applyFill="1" applyBorder="1" applyAlignment="1" applyProtection="1">
      <alignment horizontal="center" vertical="center"/>
      <protection hidden="1"/>
    </xf>
    <xf numFmtId="0" fontId="47" fillId="7" borderId="12" xfId="0" applyFont="1" applyFill="1" applyBorder="1" applyAlignment="1" applyProtection="1">
      <alignment horizontal="center" vertical="center"/>
      <protection hidden="1"/>
    </xf>
    <xf numFmtId="0" fontId="47" fillId="7" borderId="10" xfId="0" applyFont="1" applyFill="1" applyBorder="1" applyAlignment="1" applyProtection="1">
      <alignment horizontal="center" vertical="center"/>
      <protection hidden="1"/>
    </xf>
    <xf numFmtId="0" fontId="47" fillId="7" borderId="16" xfId="0" applyFont="1" applyFill="1" applyBorder="1" applyAlignment="1" applyProtection="1">
      <alignment horizontal="center" vertical="center"/>
      <protection hidden="1"/>
    </xf>
    <xf numFmtId="0" fontId="38" fillId="7" borderId="26" xfId="0" applyFont="1" applyFill="1" applyBorder="1" applyAlignment="1" applyProtection="1">
      <alignment horizontal="center" vertical="center"/>
      <protection hidden="1"/>
    </xf>
    <xf numFmtId="0" fontId="38" fillId="7" borderId="5" xfId="0" applyFont="1" applyFill="1" applyBorder="1" applyAlignment="1" applyProtection="1">
      <alignment horizontal="center" vertical="center"/>
      <protection hidden="1"/>
    </xf>
    <xf numFmtId="0" fontId="39" fillId="0" borderId="15" xfId="0" applyFont="1" applyBorder="1" applyAlignment="1" applyProtection="1">
      <alignment horizontal="center" vertical="center" textRotation="90"/>
      <protection hidden="1"/>
    </xf>
    <xf numFmtId="0" fontId="39" fillId="0" borderId="28" xfId="0" applyFont="1" applyBorder="1" applyAlignment="1" applyProtection="1">
      <alignment horizontal="center" vertical="center" textRotation="90"/>
      <protection hidden="1"/>
    </xf>
    <xf numFmtId="0" fontId="39" fillId="0" borderId="9" xfId="0" applyFont="1" applyBorder="1" applyAlignment="1" applyProtection="1">
      <alignment horizontal="center" vertical="center" textRotation="90"/>
      <protection hidden="1"/>
    </xf>
    <xf numFmtId="0" fontId="30" fillId="0" borderId="13" xfId="0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 applyProtection="1">
      <alignment horizontal="center" vertical="center"/>
      <protection hidden="1"/>
    </xf>
    <xf numFmtId="0" fontId="30" fillId="0" borderId="12" xfId="0" applyFont="1" applyBorder="1" applyAlignment="1" applyProtection="1">
      <alignment horizontal="center" vertical="center"/>
      <protection hidden="1"/>
    </xf>
    <xf numFmtId="0" fontId="30" fillId="0" borderId="7" xfId="0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0" fillId="0" borderId="8" xfId="0" applyFont="1" applyBorder="1" applyAlignment="1" applyProtection="1">
      <alignment horizontal="center" vertical="center"/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center" vertical="center"/>
      <protection hidden="1"/>
    </xf>
    <xf numFmtId="0" fontId="30" fillId="0" borderId="16" xfId="0" applyFont="1" applyBorder="1" applyAlignment="1" applyProtection="1">
      <alignment horizontal="center" vertical="center"/>
      <protection hidden="1"/>
    </xf>
    <xf numFmtId="0" fontId="39" fillId="12" borderId="15" xfId="0" applyFont="1" applyFill="1" applyBorder="1" applyAlignment="1" applyProtection="1">
      <alignment horizontal="center" vertical="center" textRotation="90"/>
      <protection hidden="1"/>
    </xf>
    <xf numFmtId="0" fontId="39" fillId="12" borderId="28" xfId="0" applyFont="1" applyFill="1" applyBorder="1" applyAlignment="1" applyProtection="1">
      <alignment horizontal="center" vertical="center" textRotation="90"/>
      <protection hidden="1"/>
    </xf>
    <xf numFmtId="0" fontId="39" fillId="12" borderId="9" xfId="0" applyFont="1" applyFill="1" applyBorder="1" applyAlignment="1" applyProtection="1">
      <alignment horizontal="center" vertical="center" textRotation="90"/>
      <protection hidden="1"/>
    </xf>
    <xf numFmtId="0" fontId="28" fillId="5" borderId="16" xfId="0" applyFont="1" applyFill="1" applyBorder="1" applyAlignment="1" applyProtection="1">
      <alignment horizontal="center" vertical="center"/>
      <protection hidden="1"/>
    </xf>
    <xf numFmtId="0" fontId="28" fillId="5" borderId="14" xfId="0" applyFont="1" applyFill="1" applyBorder="1" applyAlignment="1" applyProtection="1">
      <alignment horizontal="center" vertical="center"/>
      <protection hidden="1"/>
    </xf>
    <xf numFmtId="0" fontId="28" fillId="5" borderId="23" xfId="0" applyFont="1" applyFill="1" applyBorder="1" applyAlignment="1" applyProtection="1">
      <alignment horizontal="center" vertical="center"/>
      <protection hidden="1"/>
    </xf>
    <xf numFmtId="0" fontId="28" fillId="5" borderId="4" xfId="0" applyFont="1" applyFill="1" applyBorder="1" applyAlignment="1" applyProtection="1">
      <alignment horizontal="center" vertical="center"/>
      <protection hidden="1"/>
    </xf>
    <xf numFmtId="0" fontId="49" fillId="4" borderId="12" xfId="0" applyFont="1" applyFill="1" applyBorder="1" applyAlignment="1" applyProtection="1">
      <alignment horizontal="center" vertical="center"/>
      <protection hidden="1"/>
    </xf>
    <xf numFmtId="0" fontId="49" fillId="4" borderId="15" xfId="0" applyFont="1" applyFill="1" applyBorder="1" applyAlignment="1" applyProtection="1">
      <alignment horizontal="center" vertical="center"/>
      <protection hidden="1"/>
    </xf>
    <xf numFmtId="0" fontId="47" fillId="12" borderId="11" xfId="0" applyFont="1" applyFill="1" applyBorder="1" applyAlignment="1" applyProtection="1">
      <alignment horizontal="center" vertical="center"/>
      <protection hidden="1"/>
    </xf>
    <xf numFmtId="0" fontId="47" fillId="12" borderId="12" xfId="0" applyFont="1" applyFill="1" applyBorder="1" applyAlignment="1" applyProtection="1">
      <alignment horizontal="center" vertical="center"/>
      <protection hidden="1"/>
    </xf>
    <xf numFmtId="0" fontId="48" fillId="12" borderId="10" xfId="0" applyFont="1" applyFill="1" applyBorder="1" applyAlignment="1" applyProtection="1">
      <alignment horizontal="center" vertical="center"/>
      <protection hidden="1"/>
    </xf>
    <xf numFmtId="0" fontId="13" fillId="0" borderId="21" xfId="0" applyFont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/>
      <protection hidden="1"/>
    </xf>
    <xf numFmtId="0" fontId="52" fillId="12" borderId="5" xfId="0" applyFont="1" applyFill="1" applyBorder="1" applyAlignment="1" applyProtection="1">
      <alignment horizontal="center" vertical="center"/>
      <protection hidden="1"/>
    </xf>
    <xf numFmtId="0" fontId="20" fillId="5" borderId="12" xfId="0" applyFont="1" applyFill="1" applyBorder="1" applyAlignment="1" applyProtection="1">
      <alignment horizontal="center" vertical="center"/>
      <protection hidden="1"/>
    </xf>
    <xf numFmtId="0" fontId="20" fillId="5" borderId="15" xfId="0" applyFont="1" applyFill="1" applyBorder="1" applyAlignment="1" applyProtection="1">
      <alignment horizontal="center" vertical="center"/>
      <protection hidden="1"/>
    </xf>
    <xf numFmtId="0" fontId="33" fillId="5" borderId="15" xfId="0" applyFont="1" applyFill="1" applyBorder="1" applyAlignment="1" applyProtection="1">
      <alignment horizontal="left" vertical="center"/>
      <protection hidden="1"/>
    </xf>
    <xf numFmtId="0" fontId="47" fillId="3" borderId="11" xfId="0" applyFont="1" applyFill="1" applyBorder="1" applyAlignment="1" applyProtection="1">
      <alignment horizontal="center" vertical="center" wrapText="1"/>
      <protection hidden="1"/>
    </xf>
    <xf numFmtId="0" fontId="47" fillId="3" borderId="11" xfId="0" applyFont="1" applyFill="1" applyBorder="1" applyAlignment="1" applyProtection="1">
      <alignment horizontal="center" vertical="center"/>
      <protection hidden="1"/>
    </xf>
    <xf numFmtId="0" fontId="47" fillId="3" borderId="12" xfId="0" applyFont="1" applyFill="1" applyBorder="1" applyAlignment="1" applyProtection="1">
      <alignment horizontal="center" vertical="center"/>
      <protection hidden="1"/>
    </xf>
    <xf numFmtId="0" fontId="47" fillId="3" borderId="10" xfId="0" applyFont="1" applyFill="1" applyBorder="1" applyAlignment="1" applyProtection="1">
      <alignment horizontal="center" vertical="center"/>
      <protection hidden="1"/>
    </xf>
    <xf numFmtId="0" fontId="47" fillId="3" borderId="16" xfId="0" applyFont="1" applyFill="1" applyBorder="1" applyAlignment="1" applyProtection="1">
      <alignment horizontal="center" vertical="center"/>
      <protection hidden="1"/>
    </xf>
    <xf numFmtId="0" fontId="38" fillId="4" borderId="29" xfId="0" applyFont="1" applyFill="1" applyBorder="1" applyAlignment="1" applyProtection="1">
      <alignment horizontal="center" vertical="center" wrapText="1"/>
      <protection hidden="1"/>
    </xf>
    <xf numFmtId="0" fontId="38" fillId="4" borderId="30" xfId="0" applyFont="1" applyFill="1" applyBorder="1" applyAlignment="1" applyProtection="1">
      <alignment horizontal="center" vertical="center" wrapText="1"/>
      <protection hidden="1"/>
    </xf>
    <xf numFmtId="0" fontId="30" fillId="0" borderId="4" xfId="0" applyFont="1" applyBorder="1" applyAlignment="1" applyProtection="1">
      <alignment horizontal="center" vertical="center"/>
      <protection hidden="1"/>
    </xf>
    <xf numFmtId="0" fontId="30" fillId="0" borderId="23" xfId="0" applyFont="1" applyBorder="1" applyAlignment="1" applyProtection="1">
      <alignment horizontal="center" vertical="center"/>
      <protection hidden="1"/>
    </xf>
    <xf numFmtId="0" fontId="52" fillId="17" borderId="5" xfId="0" applyFont="1" applyFill="1" applyBorder="1" applyAlignment="1" applyProtection="1">
      <alignment horizontal="center" vertical="center"/>
      <protection hidden="1"/>
    </xf>
    <xf numFmtId="0" fontId="21" fillId="0" borderId="4" xfId="1" applyFont="1" applyBorder="1" applyAlignment="1" applyProtection="1">
      <alignment horizontal="center" vertical="center" wrapText="1"/>
      <protection locked="0"/>
    </xf>
    <xf numFmtId="0" fontId="21" fillId="0" borderId="21" xfId="1" applyFont="1" applyBorder="1" applyAlignment="1" applyProtection="1">
      <alignment horizontal="center" vertical="center" wrapText="1"/>
      <protection locked="0"/>
    </xf>
    <xf numFmtId="0" fontId="21" fillId="0" borderId="23" xfId="1" applyFont="1" applyBorder="1" applyAlignment="1" applyProtection="1">
      <alignment horizontal="center" vertical="center" wrapText="1"/>
      <protection locked="0"/>
    </xf>
    <xf numFmtId="0" fontId="21" fillId="0" borderId="4" xfId="1" applyFont="1" applyBorder="1" applyAlignment="1" applyProtection="1">
      <alignment horizontal="center" vertical="center" wrapText="1"/>
      <protection hidden="1"/>
    </xf>
    <xf numFmtId="0" fontId="21" fillId="0" borderId="21" xfId="1" applyFont="1" applyBorder="1" applyAlignment="1" applyProtection="1">
      <alignment horizontal="center" vertical="center" wrapText="1"/>
      <protection hidden="1"/>
    </xf>
    <xf numFmtId="0" fontId="21" fillId="0" borderId="23" xfId="1" applyFont="1" applyBorder="1" applyAlignment="1" applyProtection="1">
      <alignment horizontal="center" vertical="center" wrapText="1"/>
      <protection hidden="1"/>
    </xf>
    <xf numFmtId="0" fontId="52" fillId="3" borderId="5" xfId="0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left" vertical="top" wrapText="1"/>
      <protection hidden="1"/>
    </xf>
    <xf numFmtId="0" fontId="30" fillId="0" borderId="32" xfId="0" applyFont="1" applyBorder="1" applyAlignment="1" applyProtection="1">
      <alignment horizontal="left" vertical="center" wrapText="1"/>
      <protection hidden="1"/>
    </xf>
    <xf numFmtId="0" fontId="30" fillId="0" borderId="21" xfId="0" applyFont="1" applyBorder="1" applyAlignment="1" applyProtection="1">
      <alignment horizontal="left" vertical="center" wrapText="1"/>
      <protection hidden="1"/>
    </xf>
    <xf numFmtId="0" fontId="30" fillId="0" borderId="33" xfId="0" applyFont="1" applyBorder="1" applyAlignment="1" applyProtection="1">
      <alignment horizontal="left" vertical="center" wrapText="1"/>
      <protection hidden="1"/>
    </xf>
  </cellXfs>
  <cellStyles count="2">
    <cellStyle name="Normal" xfId="0" builtinId="0"/>
    <cellStyle name="Normal 2" xfId="1" xr:uid="{00000000-0005-0000-0000-000001000000}"/>
  </cellStyles>
  <dxfs count="3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7" tint="0.59996337778862885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b/>
        <i val="0"/>
        <color rgb="FFFF0000"/>
      </font>
      <fill>
        <patternFill patternType="darkUp">
          <fgColor indexed="64"/>
          <bgColor theme="0" tint="-0.14996795556505021"/>
        </patternFill>
      </fill>
    </dxf>
    <dxf>
      <font>
        <b/>
        <i val="0"/>
        <color rgb="FFFF0000"/>
      </font>
      <fill>
        <patternFill patternType="darkDown">
          <fgColor indexed="64"/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7" tint="0.59996337778862885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ill>
        <patternFill>
          <bgColor theme="8" tint="0.59996337778862885"/>
        </patternFill>
      </fill>
    </dxf>
    <dxf>
      <font>
        <b/>
        <i val="0"/>
        <color theme="0"/>
      </font>
      <fill>
        <patternFill>
          <bgColor theme="7" tint="0.59996337778862885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emf"/><Relationship Id="rId2" Type="http://schemas.openxmlformats.org/officeDocument/2006/relationships/hyperlink" Target="#Instru&#231;&#245;e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s de competi&#231;&#227;o-art&#237;stica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emf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emf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677830</xdr:colOff>
      <xdr:row>3</xdr:row>
      <xdr:rowOff>89399</xdr:rowOff>
    </xdr:from>
    <xdr:to>
      <xdr:col>25</xdr:col>
      <xdr:colOff>573347</xdr:colOff>
      <xdr:row>5</xdr:row>
      <xdr:rowOff>302769</xdr:rowOff>
    </xdr:to>
    <xdr:pic>
      <xdr:nvPicPr>
        <xdr:cNvPr id="9325" name="Imagem 30">
          <a:extLst>
            <a:ext uri="{FF2B5EF4-FFF2-40B4-BE49-F238E27FC236}">
              <a16:creationId xmlns:a16="http://schemas.microsoft.com/office/drawing/2014/main" id="{00000000-0008-0000-0000-00006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749103" y="962235"/>
          <a:ext cx="1427137" cy="104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124690</xdr:colOff>
      <xdr:row>2</xdr:row>
      <xdr:rowOff>8445</xdr:rowOff>
    </xdr:from>
    <xdr:to>
      <xdr:col>24</xdr:col>
      <xdr:colOff>89064</xdr:colOff>
      <xdr:row>4</xdr:row>
      <xdr:rowOff>130415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 rot="5400000">
          <a:off x="14038982" y="863098"/>
          <a:ext cx="648443" cy="463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2000">
              <a:sym typeface="Wingdings"/>
            </a:rPr>
            <a:t></a:t>
          </a:r>
          <a:endParaRPr lang="pt-PT" sz="2000"/>
        </a:p>
      </xdr:txBody>
    </xdr:sp>
    <xdr:clientData/>
  </xdr:twoCellAnchor>
  <xdr:twoCellAnchor>
    <xdr:from>
      <xdr:col>7</xdr:col>
      <xdr:colOff>138546</xdr:colOff>
      <xdr:row>0</xdr:row>
      <xdr:rowOff>3465</xdr:rowOff>
    </xdr:from>
    <xdr:to>
      <xdr:col>22</xdr:col>
      <xdr:colOff>0</xdr:colOff>
      <xdr:row>2</xdr:row>
      <xdr:rowOff>69273</xdr:rowOff>
    </xdr:to>
    <xdr:sp macro="" textlink="">
      <xdr:nvSpPr>
        <xdr:cNvPr id="23" name="Cortar e Arredondar Rectângulo de Canto Simples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853046" y="3465"/>
          <a:ext cx="11707091" cy="827808"/>
        </a:xfrm>
        <a:prstGeom prst="snipRoundRect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6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 </a:t>
          </a:r>
          <a:r>
            <a:rPr lang="pt-PT" sz="44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55</xdr:col>
      <xdr:colOff>0</xdr:colOff>
      <xdr:row>3</xdr:row>
      <xdr:rowOff>188553</xdr:rowOff>
    </xdr:from>
    <xdr:to>
      <xdr:col>56</xdr:col>
      <xdr:colOff>78440</xdr:colOff>
      <xdr:row>5</xdr:row>
      <xdr:rowOff>5723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rot="5400000">
          <a:off x="60653058" y="2298548"/>
          <a:ext cx="646405" cy="326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2000">
              <a:sym typeface="Wingdings"/>
            </a:rPr>
            <a:t></a:t>
          </a:r>
          <a:endParaRPr lang="pt-PT" sz="2000"/>
        </a:p>
      </xdr:txBody>
    </xdr:sp>
    <xdr:clientData/>
  </xdr:twoCellAnchor>
  <xdr:twoCellAnchor>
    <xdr:from>
      <xdr:col>54</xdr:col>
      <xdr:colOff>155788</xdr:colOff>
      <xdr:row>3</xdr:row>
      <xdr:rowOff>188553</xdr:rowOff>
    </xdr:from>
    <xdr:to>
      <xdr:col>55</xdr:col>
      <xdr:colOff>0</xdr:colOff>
      <xdr:row>5</xdr:row>
      <xdr:rowOff>5723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 rot="5400000">
          <a:off x="60828351" y="2312955"/>
          <a:ext cx="660812" cy="330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2000">
              <a:sym typeface="Wingdings"/>
            </a:rPr>
            <a:t></a:t>
          </a:r>
          <a:endParaRPr lang="pt-PT" sz="2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276225</xdr:colOff>
          <xdr:row>20</xdr:row>
          <xdr:rowOff>57150</xdr:rowOff>
        </xdr:from>
        <xdr:to>
          <xdr:col>21</xdr:col>
          <xdr:colOff>38100</xdr:colOff>
          <xdr:row>26</xdr:row>
          <xdr:rowOff>285750</xdr:rowOff>
        </xdr:to>
        <xdr:pic>
          <xdr:nvPicPr>
            <xdr:cNvPr id="9330" name="Picture 6">
              <a:extLst>
                <a:ext uri="{FF2B5EF4-FFF2-40B4-BE49-F238E27FC236}">
                  <a16:creationId xmlns:a16="http://schemas.microsoft.com/office/drawing/2014/main" id="{00000000-0008-0000-0000-000072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036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102552" y="6347114"/>
              <a:ext cx="10083512" cy="20574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35</xdr:row>
          <xdr:rowOff>295275</xdr:rowOff>
        </xdr:from>
        <xdr:to>
          <xdr:col>14</xdr:col>
          <xdr:colOff>695325</xdr:colOff>
          <xdr:row>42</xdr:row>
          <xdr:rowOff>295275</xdr:rowOff>
        </xdr:to>
        <xdr:pic>
          <xdr:nvPicPr>
            <xdr:cNvPr id="9331" name="Picture 7">
              <a:extLst>
                <a:ext uri="{FF2B5EF4-FFF2-40B4-BE49-F238E27FC236}">
                  <a16:creationId xmlns:a16="http://schemas.microsoft.com/office/drawing/2014/main" id="{00000000-0008-0000-0000-000073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2036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924175" y="11172825"/>
              <a:ext cx="4724400" cy="2133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</xdr:row>
          <xdr:rowOff>19050</xdr:rowOff>
        </xdr:from>
        <xdr:to>
          <xdr:col>37</xdr:col>
          <xdr:colOff>796637</xdr:colOff>
          <xdr:row>60</xdr:row>
          <xdr:rowOff>19050</xdr:rowOff>
        </xdr:to>
        <xdr:pic>
          <xdr:nvPicPr>
            <xdr:cNvPr id="9333" name="Picture 14">
              <a:extLst>
                <a:ext uri="{FF2B5EF4-FFF2-40B4-BE49-F238E27FC236}">
                  <a16:creationId xmlns:a16="http://schemas.microsoft.com/office/drawing/2014/main" id="{00000000-0008-0000-0000-000075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2:$V$60" spid="_x0000_s2036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3958455" y="3603914"/>
              <a:ext cx="11655136" cy="1527463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0</xdr:colOff>
          <xdr:row>11</xdr:row>
          <xdr:rowOff>9525</xdr:rowOff>
        </xdr:from>
        <xdr:to>
          <xdr:col>54</xdr:col>
          <xdr:colOff>9524</xdr:colOff>
          <xdr:row>60</xdr:row>
          <xdr:rowOff>19050</xdr:rowOff>
        </xdr:to>
        <xdr:pic>
          <xdr:nvPicPr>
            <xdr:cNvPr id="9334" name="Picture 15">
              <a:extLst>
                <a:ext uri="{FF2B5EF4-FFF2-40B4-BE49-F238E27FC236}">
                  <a16:creationId xmlns:a16="http://schemas.microsoft.com/office/drawing/2014/main" id="{00000000-0008-0000-0000-000076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2:$V$60" spid="_x0000_s2036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6212800" y="3571875"/>
              <a:ext cx="11744325" cy="149447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66675</xdr:colOff>
          <xdr:row>19</xdr:row>
          <xdr:rowOff>47625</xdr:rowOff>
        </xdr:from>
        <xdr:to>
          <xdr:col>70</xdr:col>
          <xdr:colOff>723901</xdr:colOff>
          <xdr:row>26</xdr:row>
          <xdr:rowOff>238125</xdr:rowOff>
        </xdr:to>
        <xdr:pic>
          <xdr:nvPicPr>
            <xdr:cNvPr id="9335" name="Picture 18">
              <a:extLst>
                <a:ext uri="{FF2B5EF4-FFF2-40B4-BE49-F238E27FC236}">
                  <a16:creationId xmlns:a16="http://schemas.microsoft.com/office/drawing/2014/main" id="{00000000-0008-0000-0000-000077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20:$V$27" spid="_x0000_s2036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0244857" y="6032789"/>
              <a:ext cx="11158970" cy="23241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76200</xdr:colOff>
          <xdr:row>35</xdr:row>
          <xdr:rowOff>66675</xdr:rowOff>
        </xdr:from>
        <xdr:to>
          <xdr:col>70</xdr:col>
          <xdr:colOff>714376</xdr:colOff>
          <xdr:row>42</xdr:row>
          <xdr:rowOff>209550</xdr:rowOff>
        </xdr:to>
        <xdr:pic>
          <xdr:nvPicPr>
            <xdr:cNvPr id="9336" name="Picture 19">
              <a:extLst>
                <a:ext uri="{FF2B5EF4-FFF2-40B4-BE49-F238E27FC236}">
                  <a16:creationId xmlns:a16="http://schemas.microsoft.com/office/drawing/2014/main" id="{00000000-0008-0000-0000-000078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35:$V$43" spid="_x0000_s20367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39252525" y="10944225"/>
              <a:ext cx="10877550" cy="2276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76200</xdr:colOff>
          <xdr:row>54</xdr:row>
          <xdr:rowOff>123825</xdr:rowOff>
        </xdr:from>
        <xdr:to>
          <xdr:col>70</xdr:col>
          <xdr:colOff>771526</xdr:colOff>
          <xdr:row>61</xdr:row>
          <xdr:rowOff>276225</xdr:rowOff>
        </xdr:to>
        <xdr:pic>
          <xdr:nvPicPr>
            <xdr:cNvPr id="9337" name="Picture 20">
              <a:extLst>
                <a:ext uri="{FF2B5EF4-FFF2-40B4-BE49-F238E27FC236}">
                  <a16:creationId xmlns:a16="http://schemas.microsoft.com/office/drawing/2014/main" id="{00000000-0008-0000-0000-000079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52:$V$59" spid="_x0000_s2036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9252525" y="16792575"/>
              <a:ext cx="10934700" cy="2286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142875</xdr:colOff>
      <xdr:row>0</xdr:row>
      <xdr:rowOff>261937</xdr:rowOff>
    </xdr:from>
    <xdr:to>
      <xdr:col>6</xdr:col>
      <xdr:colOff>884464</xdr:colOff>
      <xdr:row>51</xdr:row>
      <xdr:rowOff>235527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2875" y="261937"/>
          <a:ext cx="741589" cy="1571235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r"/>
          <a:r>
            <a:rPr lang="pt-PT" sz="480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escolher</a:t>
          </a:r>
          <a:r>
            <a:rPr lang="pt-PT" sz="4800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 no filtro o aparelho facultativo - </a:t>
          </a:r>
          <a:r>
            <a:rPr lang="pt-PT" sz="4800" b="1" baseline="0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NÃO ESQUECER</a:t>
          </a:r>
          <a:endParaRPr lang="pt-PT" sz="4800" b="1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8</xdr:col>
      <xdr:colOff>168787</xdr:colOff>
      <xdr:row>3</xdr:row>
      <xdr:rowOff>34373</xdr:rowOff>
    </xdr:from>
    <xdr:to>
      <xdr:col>9</xdr:col>
      <xdr:colOff>750581</xdr:colOff>
      <xdr:row>5</xdr:row>
      <xdr:rowOff>262973</xdr:rowOff>
    </xdr:to>
    <xdr:pic>
      <xdr:nvPicPr>
        <xdr:cNvPr id="9340" name="Imagem 4">
          <a:extLst>
            <a:ext uri="{FF2B5EF4-FFF2-40B4-BE49-F238E27FC236}">
              <a16:creationId xmlns:a16="http://schemas.microsoft.com/office/drawing/2014/main" id="{00000000-0008-0000-0000-00007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41022" y="912914"/>
          <a:ext cx="1442406" cy="107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36</xdr:row>
          <xdr:rowOff>0</xdr:rowOff>
        </xdr:from>
        <xdr:to>
          <xdr:col>21</xdr:col>
          <xdr:colOff>685800</xdr:colOff>
          <xdr:row>43</xdr:row>
          <xdr:rowOff>0</xdr:rowOff>
        </xdr:to>
        <xdr:pic>
          <xdr:nvPicPr>
            <xdr:cNvPr id="9341" name="Picture 7">
              <a:extLst>
                <a:ext uri="{FF2B5EF4-FFF2-40B4-BE49-F238E27FC236}">
                  <a16:creationId xmlns:a16="http://schemas.microsoft.com/office/drawing/2014/main" id="{00000000-0008-0000-0000-00007D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2036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8970645" y="11216640"/>
              <a:ext cx="4791075" cy="2133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966109</xdr:colOff>
      <xdr:row>20</xdr:row>
      <xdr:rowOff>221672</xdr:rowOff>
    </xdr:from>
    <xdr:to>
      <xdr:col>6</xdr:col>
      <xdr:colOff>1496787</xdr:colOff>
      <xdr:row>55</xdr:row>
      <xdr:rowOff>290945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966109" y="6511636"/>
          <a:ext cx="530678" cy="10737273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b"/>
        <a:lstStyle/>
        <a:p>
          <a:pPr algn="ctr"/>
          <a:r>
            <a:rPr lang="pt-PT" sz="32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      No Nível 3 escolher</a:t>
          </a:r>
          <a:r>
            <a:rPr lang="pt-PT" sz="32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o grau de dificuldade</a:t>
          </a:r>
          <a:endParaRPr lang="pt-PT" sz="32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1371600</xdr:colOff>
      <xdr:row>37</xdr:row>
      <xdr:rowOff>297005</xdr:rowOff>
    </xdr:from>
    <xdr:to>
      <xdr:col>7</xdr:col>
      <xdr:colOff>13855</xdr:colOff>
      <xdr:row>41</xdr:row>
      <xdr:rowOff>141885</xdr:rowOff>
    </xdr:to>
    <xdr:sp macro="" textlink="">
      <xdr:nvSpPr>
        <xdr:cNvPr id="36" name="Seta de movimento para a direita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371600" y="11768569"/>
          <a:ext cx="401782" cy="1064080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xdr:twoCellAnchor>
    <xdr:from>
      <xdr:col>6</xdr:col>
      <xdr:colOff>1102983</xdr:colOff>
      <xdr:row>20</xdr:row>
      <xdr:rowOff>76631</xdr:rowOff>
    </xdr:from>
    <xdr:to>
      <xdr:col>7</xdr:col>
      <xdr:colOff>23813</xdr:colOff>
      <xdr:row>23</xdr:row>
      <xdr:rowOff>219384</xdr:rowOff>
    </xdr:to>
    <xdr:sp macro="" textlink="">
      <xdr:nvSpPr>
        <xdr:cNvPr id="37" name="Seta de movimento para a direita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102983" y="6366595"/>
          <a:ext cx="680357" cy="1057153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xdr:twoCellAnchor>
    <xdr:from>
      <xdr:col>6</xdr:col>
      <xdr:colOff>1016825</xdr:colOff>
      <xdr:row>53</xdr:row>
      <xdr:rowOff>28142</xdr:rowOff>
    </xdr:from>
    <xdr:to>
      <xdr:col>6</xdr:col>
      <xdr:colOff>1697182</xdr:colOff>
      <xdr:row>56</xdr:row>
      <xdr:rowOff>177822</xdr:rowOff>
    </xdr:to>
    <xdr:sp macro="" textlink="">
      <xdr:nvSpPr>
        <xdr:cNvPr id="38" name="Seta de movimento para a direita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016825" y="17744642"/>
          <a:ext cx="680357" cy="1084862"/>
        </a:xfrm>
        <a:prstGeom prst="strip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xdr:oneCellAnchor>
    <xdr:from>
      <xdr:col>40</xdr:col>
      <xdr:colOff>169758</xdr:colOff>
      <xdr:row>3</xdr:row>
      <xdr:rowOff>38100</xdr:rowOff>
    </xdr:from>
    <xdr:ext cx="1570678" cy="1050348"/>
    <xdr:pic>
      <xdr:nvPicPr>
        <xdr:cNvPr id="27" name="Imagem 3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961678" y="922020"/>
          <a:ext cx="1570678" cy="10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56</xdr:col>
      <xdr:colOff>135491</xdr:colOff>
      <xdr:row>3</xdr:row>
      <xdr:rowOff>0</xdr:rowOff>
    </xdr:from>
    <xdr:ext cx="1414219" cy="1050348"/>
    <xdr:pic>
      <xdr:nvPicPr>
        <xdr:cNvPr id="28" name="Imagem 3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162903" y="878541"/>
          <a:ext cx="1414219" cy="10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73</xdr:col>
      <xdr:colOff>275696</xdr:colOff>
      <xdr:row>3</xdr:row>
      <xdr:rowOff>38100</xdr:rowOff>
    </xdr:from>
    <xdr:ext cx="1414219" cy="1050348"/>
    <xdr:pic>
      <xdr:nvPicPr>
        <xdr:cNvPr id="35" name="Imagem 30">
          <a:extLst>
            <a:ext uri="{FF2B5EF4-FFF2-40B4-BE49-F238E27FC236}">
              <a16:creationId xmlns:a16="http://schemas.microsoft.com/office/drawing/2014/main" id="{6A561C60-F885-4ECB-AD1F-D9B04AA0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943343" y="916641"/>
          <a:ext cx="1414219" cy="10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73</xdr:col>
          <xdr:colOff>0</xdr:colOff>
          <xdr:row>11</xdr:row>
          <xdr:rowOff>19050</xdr:rowOff>
        </xdr:from>
        <xdr:ext cx="12001500" cy="14935200"/>
        <xdr:pic>
          <xdr:nvPicPr>
            <xdr:cNvPr id="40" name="Picture 14">
              <a:extLst>
                <a:ext uri="{FF2B5EF4-FFF2-40B4-BE49-F238E27FC236}">
                  <a16:creationId xmlns:a16="http://schemas.microsoft.com/office/drawing/2014/main" id="{FEC2B834-6B6A-42B8-A932-F428C85D17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2:$V$60" spid="_x0000_s20370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1777900" y="3562350"/>
              <a:ext cx="12001500" cy="149352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89</xdr:col>
          <xdr:colOff>0</xdr:colOff>
          <xdr:row>11</xdr:row>
          <xdr:rowOff>9525</xdr:rowOff>
        </xdr:from>
        <xdr:ext cx="12001500" cy="14935200"/>
        <xdr:pic>
          <xdr:nvPicPr>
            <xdr:cNvPr id="41" name="Picture 15">
              <a:extLst>
                <a:ext uri="{FF2B5EF4-FFF2-40B4-BE49-F238E27FC236}">
                  <a16:creationId xmlns:a16="http://schemas.microsoft.com/office/drawing/2014/main" id="{8C56104F-9103-44A7-8F48-82BE685B500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2:$V$60" spid="_x0000_s2037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4236600" y="3552825"/>
              <a:ext cx="12001500" cy="149352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oneCellAnchor>
    </mc:Choice>
    <mc:Fallback/>
  </mc:AlternateContent>
  <xdr:oneCellAnchor>
    <xdr:from>
      <xdr:col>89</xdr:col>
      <xdr:colOff>247987</xdr:colOff>
      <xdr:row>3</xdr:row>
      <xdr:rowOff>38100</xdr:rowOff>
    </xdr:from>
    <xdr:ext cx="1414219" cy="1050348"/>
    <xdr:pic>
      <xdr:nvPicPr>
        <xdr:cNvPr id="42" name="Imagem 30">
          <a:extLst>
            <a:ext uri="{FF2B5EF4-FFF2-40B4-BE49-F238E27FC236}">
              <a16:creationId xmlns:a16="http://schemas.microsoft.com/office/drawing/2014/main" id="{D8E2D1AC-5F42-4FFC-899A-0EEE5544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421399" y="916641"/>
          <a:ext cx="1414219" cy="10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218456</xdr:colOff>
      <xdr:row>48</xdr:row>
      <xdr:rowOff>277087</xdr:rowOff>
    </xdr:from>
    <xdr:to>
      <xdr:col>6</xdr:col>
      <xdr:colOff>1742456</xdr:colOff>
      <xdr:row>52</xdr:row>
      <xdr:rowOff>83124</xdr:rowOff>
    </xdr:to>
    <xdr:sp macro="" textlink="">
      <xdr:nvSpPr>
        <xdr:cNvPr id="3" name="Seta de movimento para a direi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8456" y="15101451"/>
          <a:ext cx="1524000" cy="1025237"/>
        </a:xfrm>
        <a:prstGeom prst="stripedRigh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PT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530803</xdr:colOff>
          <xdr:row>52</xdr:row>
          <xdr:rowOff>32904</xdr:rowOff>
        </xdr:from>
        <xdr:to>
          <xdr:col>21</xdr:col>
          <xdr:colOff>292678</xdr:colOff>
          <xdr:row>58</xdr:row>
          <xdr:rowOff>261504</xdr:rowOff>
        </xdr:to>
        <xdr:pic>
          <xdr:nvPicPr>
            <xdr:cNvPr id="39" name="Picture 6">
              <a:extLst>
                <a:ext uri="{FF2B5EF4-FFF2-40B4-BE49-F238E27FC236}">
                  <a16:creationId xmlns:a16="http://schemas.microsoft.com/office/drawing/2014/main" id="{DCC77B45-FC25-47ED-AD7A-3F2167B157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2037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350203" y="16073004"/>
              <a:ext cx="10048875" cy="20574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1</xdr:row>
      <xdr:rowOff>447675</xdr:rowOff>
    </xdr:from>
    <xdr:to>
      <xdr:col>0</xdr:col>
      <xdr:colOff>4076700</xdr:colOff>
      <xdr:row>1</xdr:row>
      <xdr:rowOff>1762125</xdr:rowOff>
    </xdr:to>
    <xdr:pic>
      <xdr:nvPicPr>
        <xdr:cNvPr id="10252" name="Imagem 1">
          <a:extLst>
            <a:ext uri="{FF2B5EF4-FFF2-40B4-BE49-F238E27FC236}">
              <a16:creationId xmlns:a16="http://schemas.microsoft.com/office/drawing/2014/main" id="{00000000-0008-0000-02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0000">
          <a:off x="657225" y="2552700"/>
          <a:ext cx="34194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</xdr:row>
      <xdr:rowOff>295275</xdr:rowOff>
    </xdr:from>
    <xdr:to>
      <xdr:col>0</xdr:col>
      <xdr:colOff>3962400</xdr:colOff>
      <xdr:row>2</xdr:row>
      <xdr:rowOff>1647825</xdr:rowOff>
    </xdr:to>
    <xdr:pic>
      <xdr:nvPicPr>
        <xdr:cNvPr id="10253" name="Imagem 2">
          <a:extLst>
            <a:ext uri="{FF2B5EF4-FFF2-40B4-BE49-F238E27FC236}">
              <a16:creationId xmlns:a16="http://schemas.microsoft.com/office/drawing/2014/main" id="{00000000-0008-0000-0200-00000D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505325"/>
          <a:ext cx="3105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</xdr:row>
      <xdr:rowOff>133350</xdr:rowOff>
    </xdr:from>
    <xdr:to>
      <xdr:col>0</xdr:col>
      <xdr:colOff>4067175</xdr:colOff>
      <xdr:row>4</xdr:row>
      <xdr:rowOff>0</xdr:rowOff>
    </xdr:to>
    <xdr:pic>
      <xdr:nvPicPr>
        <xdr:cNvPr id="10254" name="Imagem 3">
          <a:extLst>
            <a:ext uri="{FF2B5EF4-FFF2-40B4-BE49-F238E27FC236}">
              <a16:creationId xmlns:a16="http://schemas.microsoft.com/office/drawing/2014/main" id="{00000000-0008-0000-0200-00000E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448425"/>
          <a:ext cx="37814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5</xdr:row>
      <xdr:rowOff>314325</xdr:rowOff>
    </xdr:from>
    <xdr:to>
      <xdr:col>0</xdr:col>
      <xdr:colOff>3952875</xdr:colOff>
      <xdr:row>5</xdr:row>
      <xdr:rowOff>1666875</xdr:rowOff>
    </xdr:to>
    <xdr:pic>
      <xdr:nvPicPr>
        <xdr:cNvPr id="10255" name="Imagem 4">
          <a:extLst>
            <a:ext uri="{FF2B5EF4-FFF2-40B4-BE49-F238E27FC236}">
              <a16:creationId xmlns:a16="http://schemas.microsoft.com/office/drawing/2014/main" id="{00000000-0008-0000-0200-00000F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0839450"/>
          <a:ext cx="3105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</xdr:row>
      <xdr:rowOff>152400</xdr:rowOff>
    </xdr:from>
    <xdr:to>
      <xdr:col>0</xdr:col>
      <xdr:colOff>4057650</xdr:colOff>
      <xdr:row>7</xdr:row>
      <xdr:rowOff>19050</xdr:rowOff>
    </xdr:to>
    <xdr:pic>
      <xdr:nvPicPr>
        <xdr:cNvPr id="10256" name="Imagem 5">
          <a:extLst>
            <a:ext uri="{FF2B5EF4-FFF2-40B4-BE49-F238E27FC236}">
              <a16:creationId xmlns:a16="http://schemas.microsoft.com/office/drawing/2014/main" id="{00000000-0008-0000-0200-00001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782550"/>
          <a:ext cx="37814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7</xdr:row>
      <xdr:rowOff>152400</xdr:rowOff>
    </xdr:from>
    <xdr:to>
      <xdr:col>0</xdr:col>
      <xdr:colOff>4219575</xdr:colOff>
      <xdr:row>7</xdr:row>
      <xdr:rowOff>2105025</xdr:rowOff>
    </xdr:to>
    <xdr:pic>
      <xdr:nvPicPr>
        <xdr:cNvPr id="10257" name="Picture 35">
          <a:extLst>
            <a:ext uri="{FF2B5EF4-FFF2-40B4-BE49-F238E27FC236}">
              <a16:creationId xmlns:a16="http://schemas.microsoft.com/office/drawing/2014/main" id="{00000000-0008-0000-0200-00001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887575"/>
          <a:ext cx="34575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876300</xdr:rowOff>
    </xdr:from>
    <xdr:to>
      <xdr:col>17</xdr:col>
      <xdr:colOff>228600</xdr:colOff>
      <xdr:row>8</xdr:row>
      <xdr:rowOff>828675</xdr:rowOff>
    </xdr:to>
    <xdr:sp macro="" textlink="">
      <xdr:nvSpPr>
        <xdr:cNvPr id="10258" name="AutoShape 12">
          <a:extLst>
            <a:ext uri="{FF2B5EF4-FFF2-40B4-BE49-F238E27FC236}">
              <a16:creationId xmlns:a16="http://schemas.microsoft.com/office/drawing/2014/main" id="{00000000-0008-0000-0200-000012280000}"/>
            </a:ext>
          </a:extLst>
        </xdr:cNvPr>
        <xdr:cNvSpPr>
          <a:spLocks noChangeAspect="1" noChangeArrowheads="1"/>
        </xdr:cNvSpPr>
      </xdr:nvSpPr>
      <xdr:spPr bwMode="auto">
        <a:xfrm>
          <a:off x="5172075" y="15611475"/>
          <a:ext cx="99822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190500</xdr:colOff>
      <xdr:row>8</xdr:row>
      <xdr:rowOff>561975</xdr:rowOff>
    </xdr:from>
    <xdr:to>
      <xdr:col>0</xdr:col>
      <xdr:colOff>4953000</xdr:colOff>
      <xdr:row>8</xdr:row>
      <xdr:rowOff>1905000</xdr:rowOff>
    </xdr:to>
    <xdr:pic>
      <xdr:nvPicPr>
        <xdr:cNvPr id="10259" name="Picture 3">
          <a:extLst>
            <a:ext uri="{FF2B5EF4-FFF2-40B4-BE49-F238E27FC236}">
              <a16:creationId xmlns:a16="http://schemas.microsoft.com/office/drawing/2014/main" id="{00000000-0008-0000-0200-00001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402175"/>
          <a:ext cx="4762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9</xdr:row>
      <xdr:rowOff>561975</xdr:rowOff>
    </xdr:from>
    <xdr:to>
      <xdr:col>0</xdr:col>
      <xdr:colOff>4953000</xdr:colOff>
      <xdr:row>9</xdr:row>
      <xdr:rowOff>1905000</xdr:rowOff>
    </xdr:to>
    <xdr:pic>
      <xdr:nvPicPr>
        <xdr:cNvPr id="10260" name="Picture 3">
          <a:extLst>
            <a:ext uri="{FF2B5EF4-FFF2-40B4-BE49-F238E27FC236}">
              <a16:creationId xmlns:a16="http://schemas.microsoft.com/office/drawing/2014/main" id="{00000000-0008-0000-0200-00001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507200"/>
          <a:ext cx="4762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10</xdr:row>
      <xdr:rowOff>638175</xdr:rowOff>
    </xdr:from>
    <xdr:to>
      <xdr:col>0</xdr:col>
      <xdr:colOff>4714875</xdr:colOff>
      <xdr:row>10</xdr:row>
      <xdr:rowOff>1743075</xdr:rowOff>
    </xdr:to>
    <xdr:pic>
      <xdr:nvPicPr>
        <xdr:cNvPr id="10261" name="Picture 20">
          <a:extLst>
            <a:ext uri="{FF2B5EF4-FFF2-40B4-BE49-F238E27FC236}">
              <a16:creationId xmlns:a16="http://schemas.microsoft.com/office/drawing/2014/main" id="{00000000-0008-0000-0200-00001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1688425"/>
          <a:ext cx="42100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4</xdr:row>
      <xdr:rowOff>361950</xdr:rowOff>
    </xdr:from>
    <xdr:to>
      <xdr:col>0</xdr:col>
      <xdr:colOff>3705225</xdr:colOff>
      <xdr:row>4</xdr:row>
      <xdr:rowOff>1895475</xdr:rowOff>
    </xdr:to>
    <xdr:pic>
      <xdr:nvPicPr>
        <xdr:cNvPr id="10262" name="Imagem 11">
          <a:extLst>
            <a:ext uri="{FF2B5EF4-FFF2-40B4-BE49-F238E27FC236}">
              <a16:creationId xmlns:a16="http://schemas.microsoft.com/office/drawing/2014/main" id="{00000000-0008-0000-0200-000016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3219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600075</xdr:colOff>
      <xdr:row>5</xdr:row>
      <xdr:rowOff>66675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" y="28574"/>
          <a:ext cx="9563100" cy="990601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 de Competição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2085975</xdr:rowOff>
    </xdr:from>
    <xdr:to>
      <xdr:col>1</xdr:col>
      <xdr:colOff>276225</xdr:colOff>
      <xdr:row>29</xdr:row>
      <xdr:rowOff>9525</xdr:rowOff>
    </xdr:to>
    <xdr:pic>
      <xdr:nvPicPr>
        <xdr:cNvPr id="12290" name="Imagem 11">
          <a:extLs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10620375" cy="5896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G91"/>
  <sheetViews>
    <sheetView showGridLines="0" tabSelected="1" view="pageBreakPreview" topLeftCell="G1" zoomScale="55" zoomScaleNormal="40" zoomScaleSheetLayoutView="55" workbookViewId="0">
      <selection activeCell="O11" sqref="O11:S11"/>
    </sheetView>
  </sheetViews>
  <sheetFormatPr defaultColWidth="9.109375" defaultRowHeight="13.8" x14ac:dyDescent="0.25"/>
  <cols>
    <col min="1" max="1" width="9.109375" style="4" hidden="1" customWidth="1"/>
    <col min="2" max="2" width="11" style="4" hidden="1" customWidth="1"/>
    <col min="3" max="3" width="15.6640625" style="4" hidden="1" customWidth="1"/>
    <col min="4" max="4" width="9.109375" style="4" hidden="1" customWidth="1"/>
    <col min="5" max="5" width="8.44140625" style="4" hidden="1" customWidth="1"/>
    <col min="6" max="6" width="10.6640625" style="4" hidden="1" customWidth="1"/>
    <col min="7" max="7" width="25.6640625" style="4" customWidth="1"/>
    <col min="8" max="8" width="3.109375" style="4" customWidth="1"/>
    <col min="9" max="14" width="12.5546875" style="13" customWidth="1"/>
    <col min="15" max="15" width="11.6640625" style="13" customWidth="1"/>
    <col min="16" max="16" width="13.44140625" style="13" customWidth="1"/>
    <col min="17" max="22" width="12.5546875" style="13" customWidth="1"/>
    <col min="23" max="24" width="3.109375" style="13" customWidth="1"/>
    <col min="25" max="30" width="12.5546875" style="13" customWidth="1"/>
    <col min="31" max="31" width="12" style="13" customWidth="1"/>
    <col min="32" max="32" width="13.6640625" style="13" customWidth="1"/>
    <col min="33" max="38" width="12.5546875" style="13" customWidth="1"/>
    <col min="39" max="40" width="3" style="13" customWidth="1"/>
    <col min="41" max="46" width="12.5546875" style="13" customWidth="1"/>
    <col min="47" max="47" width="11.6640625" style="13" customWidth="1"/>
    <col min="48" max="48" width="13.44140625" style="13" customWidth="1"/>
    <col min="49" max="54" width="12.5546875" style="13" customWidth="1"/>
    <col min="55" max="55" width="2.88671875" style="13" customWidth="1"/>
    <col min="56" max="56" width="3" style="13" customWidth="1"/>
    <col min="57" max="62" width="12.5546875" style="2" customWidth="1"/>
    <col min="63" max="63" width="12" style="2" customWidth="1"/>
    <col min="64" max="64" width="13.6640625" style="2" customWidth="1"/>
    <col min="65" max="65" width="1.109375" style="2" customWidth="1"/>
    <col min="66" max="66" width="12" style="2" customWidth="1"/>
    <col min="67" max="67" width="14.109375" style="2" customWidth="1"/>
    <col min="68" max="71" width="12.5546875" style="2" customWidth="1"/>
    <col min="72" max="73" width="2.88671875" style="13" customWidth="1"/>
    <col min="74" max="79" width="12.5546875" style="13" customWidth="1"/>
    <col min="80" max="80" width="12" style="13" customWidth="1"/>
    <col min="81" max="81" width="13.6640625" style="13" customWidth="1"/>
    <col min="82" max="87" width="12.5546875" style="13" customWidth="1"/>
    <col min="88" max="89" width="3" style="13" customWidth="1"/>
    <col min="90" max="95" width="12.5546875" style="13" customWidth="1"/>
    <col min="96" max="96" width="11.6640625" style="13" customWidth="1"/>
    <col min="97" max="97" width="13.44140625" style="13" customWidth="1"/>
    <col min="98" max="103" width="12.5546875" style="13" customWidth="1"/>
    <col min="104" max="104" width="2.44140625" style="13" customWidth="1"/>
    <col min="105" max="106" width="9.109375" style="13" customWidth="1"/>
    <col min="107" max="118" width="9.109375" style="13" hidden="1" customWidth="1"/>
    <col min="119" max="124" width="0" style="13" hidden="1" customWidth="1"/>
    <col min="125" max="142" width="9.109375" style="13"/>
    <col min="143" max="16384" width="9.109375" style="4"/>
  </cols>
  <sheetData>
    <row r="1" spans="9:163" ht="51" customHeight="1" x14ac:dyDescent="0.25">
      <c r="FG1" s="242" t="str">
        <f>IF(AND(R2&lt;8,K7&gt;0),"falta preencher","")</f>
        <v/>
      </c>
    </row>
    <row r="2" spans="9:163" ht="9" customHeight="1" x14ac:dyDescent="0.25">
      <c r="R2" s="13">
        <f>COUNTA(P7,R7,T7,V5,V4,R4,R5,R6)</f>
        <v>0</v>
      </c>
      <c r="FG2" s="242"/>
    </row>
    <row r="3" spans="9:163" ht="9" customHeight="1" x14ac:dyDescent="0.25"/>
    <row r="4" spans="9:163" s="1" customFormat="1" ht="33" customHeight="1" x14ac:dyDescent="0.25">
      <c r="K4" s="143" t="s">
        <v>224</v>
      </c>
      <c r="L4" s="143"/>
      <c r="M4" s="143"/>
      <c r="N4" s="143"/>
      <c r="O4" s="144"/>
      <c r="P4" s="138" t="s">
        <v>1</v>
      </c>
      <c r="Q4" s="138"/>
      <c r="R4" s="147"/>
      <c r="S4" s="148"/>
      <c r="T4" s="148"/>
      <c r="U4" s="8" t="s">
        <v>9</v>
      </c>
      <c r="V4" s="36"/>
      <c r="W4" s="131"/>
      <c r="X4" s="21"/>
      <c r="AA4" s="143" t="s">
        <v>224</v>
      </c>
      <c r="AB4" s="143"/>
      <c r="AC4" s="143"/>
      <c r="AD4" s="143"/>
      <c r="AE4" s="144"/>
      <c r="AF4" s="138" t="s">
        <v>1</v>
      </c>
      <c r="AG4" s="138"/>
      <c r="AH4" s="206">
        <f>$R$4</f>
        <v>0</v>
      </c>
      <c r="AI4" s="206"/>
      <c r="AJ4" s="206"/>
      <c r="AK4" s="8" t="s">
        <v>9</v>
      </c>
      <c r="AL4" s="29">
        <f>$V$4</f>
        <v>0</v>
      </c>
      <c r="AM4" s="14"/>
      <c r="AN4" s="14"/>
      <c r="AQ4" s="143" t="s">
        <v>224</v>
      </c>
      <c r="AR4" s="143"/>
      <c r="AS4" s="143"/>
      <c r="AT4" s="143"/>
      <c r="AU4" s="144"/>
      <c r="AV4" s="138" t="s">
        <v>1</v>
      </c>
      <c r="AW4" s="138"/>
      <c r="AX4" s="206">
        <f>$R$4</f>
        <v>0</v>
      </c>
      <c r="AY4" s="206"/>
      <c r="AZ4" s="206"/>
      <c r="BA4" s="8" t="s">
        <v>9</v>
      </c>
      <c r="BB4" s="29">
        <f>$V$4</f>
        <v>0</v>
      </c>
      <c r="BC4" s="14"/>
      <c r="BD4" s="21"/>
      <c r="BG4" s="226" t="s">
        <v>224</v>
      </c>
      <c r="BH4" s="226"/>
      <c r="BI4" s="226"/>
      <c r="BJ4" s="226"/>
      <c r="BK4" s="226"/>
      <c r="BL4" s="138" t="str">
        <f>$P$4</f>
        <v>DATA</v>
      </c>
      <c r="BM4" s="138"/>
      <c r="BN4" s="138"/>
      <c r="BO4" s="206">
        <f>$R$4</f>
        <v>0</v>
      </c>
      <c r="BP4" s="206"/>
      <c r="BQ4" s="206"/>
      <c r="BR4" s="8" t="s">
        <v>9</v>
      </c>
      <c r="BS4" s="29">
        <f>$V$4</f>
        <v>0</v>
      </c>
      <c r="BT4" s="13"/>
      <c r="BU4" s="13"/>
      <c r="BX4" s="143" t="s">
        <v>224</v>
      </c>
      <c r="BY4" s="143"/>
      <c r="BZ4" s="143"/>
      <c r="CA4" s="143"/>
      <c r="CB4" s="144"/>
      <c r="CC4" s="138" t="s">
        <v>1</v>
      </c>
      <c r="CD4" s="138"/>
      <c r="CE4" s="206">
        <f>$R$4</f>
        <v>0</v>
      </c>
      <c r="CF4" s="206"/>
      <c r="CG4" s="206"/>
      <c r="CH4" s="8" t="s">
        <v>9</v>
      </c>
      <c r="CI4" s="29">
        <f>$V$4</f>
        <v>0</v>
      </c>
      <c r="CJ4" s="14"/>
      <c r="CK4" s="14"/>
      <c r="CN4" s="143" t="s">
        <v>224</v>
      </c>
      <c r="CO4" s="143"/>
      <c r="CP4" s="143"/>
      <c r="CQ4" s="143"/>
      <c r="CR4" s="144"/>
      <c r="CS4" s="138" t="s">
        <v>1</v>
      </c>
      <c r="CT4" s="138"/>
      <c r="CU4" s="206">
        <f>$R$4</f>
        <v>0</v>
      </c>
      <c r="CV4" s="206"/>
      <c r="CW4" s="206"/>
      <c r="CX4" s="8" t="s">
        <v>9</v>
      </c>
      <c r="CY4" s="29">
        <f>$V$4</f>
        <v>0</v>
      </c>
    </row>
    <row r="5" spans="9:163" s="1" customFormat="1" ht="33" customHeight="1" x14ac:dyDescent="0.25">
      <c r="K5" s="143"/>
      <c r="L5" s="143"/>
      <c r="M5" s="143"/>
      <c r="N5" s="143"/>
      <c r="O5" s="144"/>
      <c r="P5" s="138" t="s">
        <v>0</v>
      </c>
      <c r="Q5" s="138"/>
      <c r="R5" s="202"/>
      <c r="S5" s="202"/>
      <c r="T5" s="202"/>
      <c r="U5" s="197" t="s">
        <v>107</v>
      </c>
      <c r="V5" s="195"/>
      <c r="W5" s="132"/>
      <c r="X5" s="21"/>
      <c r="AA5" s="143"/>
      <c r="AB5" s="143"/>
      <c r="AC5" s="143"/>
      <c r="AD5" s="143"/>
      <c r="AE5" s="144"/>
      <c r="AF5" s="138" t="s">
        <v>0</v>
      </c>
      <c r="AG5" s="138"/>
      <c r="AH5" s="207">
        <f>$R$5</f>
        <v>0</v>
      </c>
      <c r="AI5" s="207"/>
      <c r="AJ5" s="207"/>
      <c r="AK5" s="197" t="s">
        <v>107</v>
      </c>
      <c r="AL5" s="191">
        <f>$V$5</f>
        <v>0</v>
      </c>
      <c r="AM5" s="30"/>
      <c r="AN5" s="30"/>
      <c r="AQ5" s="143"/>
      <c r="AR5" s="143"/>
      <c r="AS5" s="143"/>
      <c r="AT5" s="143"/>
      <c r="AU5" s="144"/>
      <c r="AV5" s="138" t="s">
        <v>0</v>
      </c>
      <c r="AW5" s="138"/>
      <c r="AX5" s="207">
        <f>$R$5</f>
        <v>0</v>
      </c>
      <c r="AY5" s="207"/>
      <c r="AZ5" s="207"/>
      <c r="BA5" s="197" t="s">
        <v>10</v>
      </c>
      <c r="BB5" s="191">
        <f>$V$5</f>
        <v>0</v>
      </c>
      <c r="BC5" s="15"/>
      <c r="BD5" s="21"/>
      <c r="BG5" s="226"/>
      <c r="BH5" s="226"/>
      <c r="BI5" s="226"/>
      <c r="BJ5" s="226"/>
      <c r="BK5" s="226"/>
      <c r="BL5" s="138" t="str">
        <f>$P$5</f>
        <v>PROVA</v>
      </c>
      <c r="BM5" s="138"/>
      <c r="BN5" s="138"/>
      <c r="BO5" s="207">
        <f>$R$5</f>
        <v>0</v>
      </c>
      <c r="BP5" s="207"/>
      <c r="BQ5" s="207"/>
      <c r="BR5" s="197" t="s">
        <v>107</v>
      </c>
      <c r="BS5" s="191">
        <f>$V$5</f>
        <v>0</v>
      </c>
      <c r="BT5" s="13"/>
      <c r="BU5" s="13"/>
      <c r="BX5" s="143"/>
      <c r="BY5" s="143"/>
      <c r="BZ5" s="143"/>
      <c r="CA5" s="143"/>
      <c r="CB5" s="144"/>
      <c r="CC5" s="138" t="s">
        <v>0</v>
      </c>
      <c r="CD5" s="138"/>
      <c r="CE5" s="207">
        <f>$R$5</f>
        <v>0</v>
      </c>
      <c r="CF5" s="207"/>
      <c r="CG5" s="207"/>
      <c r="CH5" s="197" t="s">
        <v>107</v>
      </c>
      <c r="CI5" s="191">
        <f>$V$5</f>
        <v>0</v>
      </c>
      <c r="CJ5" s="30"/>
      <c r="CK5" s="30"/>
      <c r="CN5" s="143"/>
      <c r="CO5" s="143"/>
      <c r="CP5" s="143"/>
      <c r="CQ5" s="143"/>
      <c r="CR5" s="144"/>
      <c r="CS5" s="138" t="s">
        <v>0</v>
      </c>
      <c r="CT5" s="138"/>
      <c r="CU5" s="207">
        <f>$R$5</f>
        <v>0</v>
      </c>
      <c r="CV5" s="207"/>
      <c r="CW5" s="207"/>
      <c r="CX5" s="197" t="s">
        <v>10</v>
      </c>
      <c r="CY5" s="191">
        <f>$V$5</f>
        <v>0</v>
      </c>
    </row>
    <row r="6" spans="9:163" s="1" customFormat="1" ht="33" customHeight="1" x14ac:dyDescent="0.25">
      <c r="I6" s="142" t="s">
        <v>253</v>
      </c>
      <c r="J6" s="142"/>
      <c r="K6" s="145"/>
      <c r="L6" s="145"/>
      <c r="M6" s="145"/>
      <c r="N6" s="145"/>
      <c r="O6" s="146"/>
      <c r="P6" s="138" t="s">
        <v>256</v>
      </c>
      <c r="Q6" s="138"/>
      <c r="R6" s="196"/>
      <c r="S6" s="196"/>
      <c r="T6" s="196"/>
      <c r="U6" s="198"/>
      <c r="V6" s="195"/>
      <c r="W6" s="132"/>
      <c r="X6" s="21"/>
      <c r="Y6" s="142" t="str">
        <f>$I$6</f>
        <v>José Emanuel Rocha -2011-2020</v>
      </c>
      <c r="Z6" s="142"/>
      <c r="AA6" s="145"/>
      <c r="AB6" s="145"/>
      <c r="AC6" s="145"/>
      <c r="AD6" s="145"/>
      <c r="AE6" s="146"/>
      <c r="AF6" s="138" t="s">
        <v>256</v>
      </c>
      <c r="AG6" s="138"/>
      <c r="AH6" s="141">
        <f>$R$6</f>
        <v>0</v>
      </c>
      <c r="AI6" s="141"/>
      <c r="AJ6" s="141"/>
      <c r="AK6" s="198"/>
      <c r="AL6" s="191"/>
      <c r="AM6" s="30"/>
      <c r="AN6" s="30"/>
      <c r="AO6" s="142" t="str">
        <f>$I$6</f>
        <v>José Emanuel Rocha -2011-2020</v>
      </c>
      <c r="AP6" s="142"/>
      <c r="AQ6" s="145"/>
      <c r="AR6" s="145"/>
      <c r="AS6" s="145"/>
      <c r="AT6" s="145"/>
      <c r="AU6" s="146"/>
      <c r="AV6" s="138" t="s">
        <v>256</v>
      </c>
      <c r="AW6" s="138"/>
      <c r="AX6" s="141">
        <f>$R$6</f>
        <v>0</v>
      </c>
      <c r="AY6" s="141"/>
      <c r="AZ6" s="141"/>
      <c r="BA6" s="198"/>
      <c r="BB6" s="191"/>
      <c r="BC6" s="15"/>
      <c r="BD6" s="21"/>
      <c r="BE6" s="142" t="str">
        <f>I6</f>
        <v>José Emanuel Rocha -2011-2020</v>
      </c>
      <c r="BF6" s="142"/>
      <c r="BG6" s="224" t="s">
        <v>257</v>
      </c>
      <c r="BH6" s="225"/>
      <c r="BI6" s="225"/>
      <c r="BJ6" s="139"/>
      <c r="BK6" s="140"/>
      <c r="BL6" s="138" t="str">
        <f>$P$6</f>
        <v>CLDE/DSR</v>
      </c>
      <c r="BM6" s="138"/>
      <c r="BN6" s="138"/>
      <c r="BO6" s="141">
        <f>$R$6</f>
        <v>0</v>
      </c>
      <c r="BP6" s="141"/>
      <c r="BQ6" s="141"/>
      <c r="BR6" s="198"/>
      <c r="BS6" s="191"/>
      <c r="BT6" s="13"/>
      <c r="BU6" s="13"/>
      <c r="BV6" s="142" t="str">
        <f>$I$6</f>
        <v>José Emanuel Rocha -2011-2020</v>
      </c>
      <c r="BW6" s="142"/>
      <c r="BX6" s="145"/>
      <c r="BY6" s="145"/>
      <c r="BZ6" s="145"/>
      <c r="CA6" s="145"/>
      <c r="CB6" s="146"/>
      <c r="CC6" s="138" t="s">
        <v>256</v>
      </c>
      <c r="CD6" s="138"/>
      <c r="CE6" s="141">
        <f>$R$6</f>
        <v>0</v>
      </c>
      <c r="CF6" s="141"/>
      <c r="CG6" s="141"/>
      <c r="CH6" s="198"/>
      <c r="CI6" s="191"/>
      <c r="CJ6" s="30"/>
      <c r="CK6" s="30"/>
      <c r="CL6" s="142" t="str">
        <f>$I$6</f>
        <v>José Emanuel Rocha -2011-2020</v>
      </c>
      <c r="CM6" s="142"/>
      <c r="CN6" s="145"/>
      <c r="CO6" s="145"/>
      <c r="CP6" s="145"/>
      <c r="CQ6" s="145"/>
      <c r="CR6" s="146"/>
      <c r="CS6" s="138" t="s">
        <v>256</v>
      </c>
      <c r="CT6" s="138"/>
      <c r="CU6" s="141">
        <f>$R$6</f>
        <v>0</v>
      </c>
      <c r="CV6" s="141"/>
      <c r="CW6" s="141"/>
      <c r="CX6" s="198"/>
      <c r="CY6" s="191"/>
    </row>
    <row r="7" spans="9:163" s="1" customFormat="1" ht="33.75" customHeight="1" x14ac:dyDescent="0.25">
      <c r="I7" s="204" t="s">
        <v>11</v>
      </c>
      <c r="J7" s="205"/>
      <c r="K7" s="199"/>
      <c r="L7" s="200"/>
      <c r="M7" s="200"/>
      <c r="N7" s="201"/>
      <c r="O7" s="11" t="s">
        <v>150</v>
      </c>
      <c r="P7" s="299"/>
      <c r="Q7" s="300"/>
      <c r="R7" s="301"/>
      <c r="S7" s="11" t="s">
        <v>30</v>
      </c>
      <c r="T7" s="203"/>
      <c r="U7" s="203"/>
      <c r="V7" s="203"/>
      <c r="W7" s="133"/>
      <c r="X7" s="21"/>
      <c r="Y7" s="204" t="s">
        <v>11</v>
      </c>
      <c r="Z7" s="205"/>
      <c r="AA7" s="221">
        <f>$K$7</f>
        <v>0</v>
      </c>
      <c r="AB7" s="222"/>
      <c r="AC7" s="222"/>
      <c r="AD7" s="223"/>
      <c r="AE7" s="11" t="s">
        <v>150</v>
      </c>
      <c r="AF7" s="302">
        <f>$P$7</f>
        <v>0</v>
      </c>
      <c r="AG7" s="303"/>
      <c r="AH7" s="304"/>
      <c r="AI7" s="11" t="s">
        <v>30</v>
      </c>
      <c r="AJ7" s="209">
        <f>$T$7</f>
        <v>0</v>
      </c>
      <c r="AK7" s="209"/>
      <c r="AL7" s="209"/>
      <c r="AM7" s="31"/>
      <c r="AN7" s="9"/>
      <c r="AO7" s="204" t="s">
        <v>11</v>
      </c>
      <c r="AP7" s="205"/>
      <c r="AQ7" s="221">
        <f>$K$7</f>
        <v>0</v>
      </c>
      <c r="AR7" s="222"/>
      <c r="AS7" s="222"/>
      <c r="AT7" s="223"/>
      <c r="AU7" s="11" t="s">
        <v>150</v>
      </c>
      <c r="AV7" s="302">
        <f>$P$7</f>
        <v>0</v>
      </c>
      <c r="AW7" s="303"/>
      <c r="AX7" s="304"/>
      <c r="AY7" s="11" t="s">
        <v>30</v>
      </c>
      <c r="AZ7" s="209">
        <f>$T$7</f>
        <v>0</v>
      </c>
      <c r="BA7" s="209"/>
      <c r="BB7" s="209"/>
      <c r="BC7" s="9"/>
      <c r="BD7" s="21"/>
      <c r="BE7" s="204" t="s">
        <v>11</v>
      </c>
      <c r="BF7" s="205"/>
      <c r="BG7" s="221">
        <f>$K$7</f>
        <v>0</v>
      </c>
      <c r="BH7" s="222"/>
      <c r="BI7" s="222"/>
      <c r="BJ7" s="223"/>
      <c r="BK7" s="11" t="s">
        <v>150</v>
      </c>
      <c r="BL7" s="302">
        <f>$P$7</f>
        <v>0</v>
      </c>
      <c r="BM7" s="303"/>
      <c r="BN7" s="304"/>
      <c r="BO7" s="12">
        <f>$R$7</f>
        <v>0</v>
      </c>
      <c r="BP7" s="11" t="s">
        <v>30</v>
      </c>
      <c r="BQ7" s="209">
        <f>$T$7</f>
        <v>0</v>
      </c>
      <c r="BR7" s="209"/>
      <c r="BS7" s="209"/>
      <c r="BT7" s="13"/>
      <c r="BU7" s="13"/>
      <c r="BV7" s="204" t="s">
        <v>11</v>
      </c>
      <c r="BW7" s="205"/>
      <c r="BX7" s="221">
        <f>$K$7</f>
        <v>0</v>
      </c>
      <c r="BY7" s="222"/>
      <c r="BZ7" s="222"/>
      <c r="CA7" s="223"/>
      <c r="CB7" s="11" t="s">
        <v>150</v>
      </c>
      <c r="CC7" s="302">
        <f>$P$7</f>
        <v>0</v>
      </c>
      <c r="CD7" s="303"/>
      <c r="CE7" s="304"/>
      <c r="CF7" s="11" t="s">
        <v>30</v>
      </c>
      <c r="CG7" s="209">
        <f>$T$7</f>
        <v>0</v>
      </c>
      <c r="CH7" s="209"/>
      <c r="CI7" s="209"/>
      <c r="CJ7" s="31"/>
      <c r="CK7" s="9"/>
      <c r="CL7" s="204" t="s">
        <v>11</v>
      </c>
      <c r="CM7" s="205"/>
      <c r="CN7" s="221">
        <f>$K$7</f>
        <v>0</v>
      </c>
      <c r="CO7" s="222"/>
      <c r="CP7" s="222"/>
      <c r="CQ7" s="223"/>
      <c r="CR7" s="11" t="s">
        <v>150</v>
      </c>
      <c r="CS7" s="302">
        <f>$P$7</f>
        <v>0</v>
      </c>
      <c r="CT7" s="303"/>
      <c r="CU7" s="304"/>
      <c r="CV7" s="11" t="s">
        <v>30</v>
      </c>
      <c r="CW7" s="209">
        <f>$T$7</f>
        <v>0</v>
      </c>
      <c r="CX7" s="209"/>
      <c r="CY7" s="209"/>
    </row>
    <row r="8" spans="9:163" s="1" customFormat="1" ht="6.75" customHeight="1" x14ac:dyDescent="0.25">
      <c r="I8" s="46"/>
      <c r="J8" s="46"/>
      <c r="K8" s="48"/>
      <c r="L8" s="48"/>
      <c r="M8" s="48"/>
      <c r="N8" s="48"/>
      <c r="O8" s="47"/>
      <c r="P8" s="45"/>
      <c r="Q8" s="47"/>
      <c r="R8" s="121"/>
      <c r="S8" s="47"/>
      <c r="T8" s="9"/>
      <c r="U8" s="9"/>
      <c r="V8" s="9"/>
      <c r="W8" s="133"/>
      <c r="X8" s="21"/>
      <c r="Y8" s="46"/>
      <c r="Z8" s="46"/>
      <c r="AA8" s="48"/>
      <c r="AB8" s="48"/>
      <c r="AC8" s="48"/>
      <c r="AD8" s="48"/>
      <c r="AE8" s="47"/>
      <c r="AF8" s="45"/>
      <c r="AG8" s="47"/>
      <c r="AH8" s="49"/>
      <c r="AI8" s="47"/>
      <c r="AJ8" s="9"/>
      <c r="AK8" s="9"/>
      <c r="AL8" s="9"/>
      <c r="AM8" s="9"/>
      <c r="AN8" s="9"/>
      <c r="AO8" s="46"/>
      <c r="AP8" s="46"/>
      <c r="AQ8" s="48"/>
      <c r="AR8" s="48"/>
      <c r="AS8" s="48"/>
      <c r="AT8" s="48"/>
      <c r="AU8" s="47"/>
      <c r="AV8" s="45"/>
      <c r="AW8" s="47"/>
      <c r="AX8" s="49"/>
      <c r="AY8" s="47"/>
      <c r="AZ8" s="9"/>
      <c r="BA8" s="9"/>
      <c r="BB8" s="9"/>
      <c r="BC8" s="9"/>
      <c r="BD8" s="21"/>
      <c r="BE8" s="46"/>
      <c r="BF8" s="46"/>
      <c r="BG8" s="48"/>
      <c r="BH8" s="48"/>
      <c r="BI8" s="48"/>
      <c r="BJ8" s="48"/>
      <c r="BK8" s="47"/>
      <c r="BL8" s="45"/>
      <c r="BM8" s="47"/>
      <c r="BN8" s="47"/>
      <c r="BO8" s="49"/>
      <c r="BP8" s="47"/>
      <c r="BQ8" s="9"/>
      <c r="BR8" s="9"/>
      <c r="BS8" s="9"/>
      <c r="BT8" s="13"/>
      <c r="BU8" s="13"/>
      <c r="BV8" s="46"/>
      <c r="BW8" s="46"/>
      <c r="BX8" s="48"/>
      <c r="BY8" s="48"/>
      <c r="BZ8" s="48"/>
      <c r="CA8" s="48"/>
      <c r="CB8" s="47"/>
      <c r="CC8" s="45"/>
      <c r="CD8" s="47"/>
      <c r="CE8" s="49"/>
      <c r="CF8" s="47"/>
      <c r="CG8" s="9"/>
      <c r="CH8" s="9"/>
      <c r="CI8" s="9"/>
      <c r="CJ8" s="9"/>
      <c r="CK8" s="9"/>
      <c r="CL8" s="46"/>
      <c r="CM8" s="46"/>
      <c r="CN8" s="48"/>
      <c r="CO8" s="48"/>
      <c r="CP8" s="48"/>
      <c r="CQ8" s="48"/>
      <c r="CR8" s="47"/>
      <c r="CS8" s="45"/>
      <c r="CT8" s="47"/>
      <c r="CU8" s="49"/>
      <c r="CV8" s="47"/>
      <c r="CW8" s="9"/>
      <c r="CX8" s="9"/>
      <c r="CY8" s="9"/>
    </row>
    <row r="9" spans="9:163" ht="24" customHeight="1" x14ac:dyDescent="0.25">
      <c r="W9" s="133"/>
      <c r="X9" s="21"/>
      <c r="BD9" s="21"/>
      <c r="BE9" s="194" t="s">
        <v>27</v>
      </c>
      <c r="BF9" s="243" t="str">
        <f>IF($BS$4&lt;3,"Composição 
(5 -Excelente a 1 - Fraco)","DIFICULDADE")</f>
        <v>Composição 
(5 -Excelente a 1 - Fraco)</v>
      </c>
      <c r="BG9" s="244"/>
      <c r="BH9" s="244"/>
      <c r="BI9" s="244"/>
      <c r="BJ9" s="216" t="s">
        <v>33</v>
      </c>
      <c r="BK9" s="217"/>
      <c r="BL9" s="217"/>
      <c r="BM9" s="217"/>
      <c r="BN9" s="218"/>
      <c r="BO9" s="97" t="s">
        <v>75</v>
      </c>
      <c r="BP9" s="97" t="s">
        <v>69</v>
      </c>
      <c r="BQ9" s="97" t="s">
        <v>70</v>
      </c>
      <c r="BR9" s="210" t="s">
        <v>104</v>
      </c>
      <c r="BS9" s="211"/>
      <c r="DE9" s="38" t="s">
        <v>86</v>
      </c>
      <c r="DF9" s="38"/>
      <c r="DH9" s="2" t="s">
        <v>151</v>
      </c>
    </row>
    <row r="10" spans="9:163" ht="24" customHeight="1" x14ac:dyDescent="0.25">
      <c r="I10" s="192" t="s">
        <v>63</v>
      </c>
      <c r="J10" s="192"/>
      <c r="K10" s="192"/>
      <c r="L10" s="192"/>
      <c r="M10" s="192"/>
      <c r="N10" s="192"/>
      <c r="O10" s="193" t="s">
        <v>106</v>
      </c>
      <c r="P10" s="193"/>
      <c r="Q10" s="193"/>
      <c r="R10" s="193"/>
      <c r="S10" s="193"/>
      <c r="T10" s="193" t="s">
        <v>105</v>
      </c>
      <c r="U10" s="193"/>
      <c r="V10" s="193"/>
      <c r="W10" s="133"/>
      <c r="X10" s="22"/>
      <c r="Y10" s="305" t="s">
        <v>64</v>
      </c>
      <c r="Z10" s="305"/>
      <c r="AA10" s="305"/>
      <c r="AB10" s="305"/>
      <c r="AC10" s="305"/>
      <c r="AD10" s="305"/>
      <c r="AE10" s="193" t="s">
        <v>106</v>
      </c>
      <c r="AF10" s="193"/>
      <c r="AG10" s="193"/>
      <c r="AH10" s="193"/>
      <c r="AI10" s="193"/>
      <c r="AJ10" s="193" t="s">
        <v>105</v>
      </c>
      <c r="AK10" s="193"/>
      <c r="AL10" s="193"/>
      <c r="AO10" s="208" t="s">
        <v>65</v>
      </c>
      <c r="AP10" s="208"/>
      <c r="AQ10" s="208"/>
      <c r="AR10" s="208"/>
      <c r="AS10" s="208"/>
      <c r="AT10" s="208"/>
      <c r="AU10" s="193" t="s">
        <v>106</v>
      </c>
      <c r="AV10" s="193"/>
      <c r="AW10" s="193"/>
      <c r="AX10" s="193"/>
      <c r="AY10" s="193"/>
      <c r="AZ10" s="193" t="s">
        <v>105</v>
      </c>
      <c r="BA10" s="193"/>
      <c r="BB10" s="193"/>
      <c r="BD10" s="22"/>
      <c r="BE10" s="194"/>
      <c r="BF10" s="243"/>
      <c r="BG10" s="244"/>
      <c r="BH10" s="244"/>
      <c r="BI10" s="244"/>
      <c r="BJ10" s="213" t="s">
        <v>74</v>
      </c>
      <c r="BK10" s="213"/>
      <c r="BL10" s="213"/>
      <c r="BM10" s="213"/>
      <c r="BN10" s="213"/>
      <c r="BO10" s="37" t="s">
        <v>76</v>
      </c>
      <c r="BP10" s="33"/>
      <c r="BQ10" s="33"/>
      <c r="BR10" s="212"/>
      <c r="BS10" s="212"/>
      <c r="BV10" s="285" t="s">
        <v>251</v>
      </c>
      <c r="BW10" s="285"/>
      <c r="BX10" s="285"/>
      <c r="BY10" s="285"/>
      <c r="BZ10" s="285"/>
      <c r="CA10" s="285"/>
      <c r="CB10" s="193" t="s">
        <v>106</v>
      </c>
      <c r="CC10" s="193"/>
      <c r="CD10" s="193"/>
      <c r="CE10" s="193"/>
      <c r="CF10" s="193"/>
      <c r="CG10" s="193" t="s">
        <v>105</v>
      </c>
      <c r="CH10" s="193"/>
      <c r="CI10" s="193"/>
      <c r="CL10" s="298" t="s">
        <v>252</v>
      </c>
      <c r="CM10" s="298"/>
      <c r="CN10" s="298"/>
      <c r="CO10" s="298"/>
      <c r="CP10" s="298"/>
      <c r="CQ10" s="298"/>
      <c r="CR10" s="193" t="s">
        <v>106</v>
      </c>
      <c r="CS10" s="193"/>
      <c r="CT10" s="193"/>
      <c r="CU10" s="193"/>
      <c r="CV10" s="193"/>
      <c r="CW10" s="193" t="s">
        <v>105</v>
      </c>
      <c r="CX10" s="193"/>
      <c r="CY10" s="193"/>
      <c r="DE10" s="38" t="s">
        <v>87</v>
      </c>
      <c r="DF10" s="38"/>
      <c r="DH10" s="2" t="s">
        <v>152</v>
      </c>
    </row>
    <row r="11" spans="9:163" ht="24" customHeight="1" x14ac:dyDescent="0.25">
      <c r="I11" s="192"/>
      <c r="J11" s="192"/>
      <c r="K11" s="192"/>
      <c r="L11" s="192"/>
      <c r="M11" s="192"/>
      <c r="N11" s="192"/>
      <c r="O11" s="167"/>
      <c r="P11" s="167"/>
      <c r="Q11" s="167"/>
      <c r="R11" s="167"/>
      <c r="S11" s="167"/>
      <c r="T11" s="167"/>
      <c r="U11" s="167"/>
      <c r="V11" s="167"/>
      <c r="W11" s="133"/>
      <c r="X11" s="23"/>
      <c r="Y11" s="305"/>
      <c r="Z11" s="305"/>
      <c r="AA11" s="305"/>
      <c r="AB11" s="305"/>
      <c r="AC11" s="305"/>
      <c r="AD11" s="305"/>
      <c r="AE11" s="167"/>
      <c r="AF11" s="167"/>
      <c r="AG11" s="167"/>
      <c r="AH11" s="167"/>
      <c r="AI11" s="167"/>
      <c r="AJ11" s="167"/>
      <c r="AK11" s="167"/>
      <c r="AL11" s="167"/>
      <c r="AO11" s="208"/>
      <c r="AP11" s="208"/>
      <c r="AQ11" s="208"/>
      <c r="AR11" s="208"/>
      <c r="AS11" s="208"/>
      <c r="AT11" s="208"/>
      <c r="AU11" s="167"/>
      <c r="AV11" s="167"/>
      <c r="AW11" s="167"/>
      <c r="AX11" s="167"/>
      <c r="AY11" s="167"/>
      <c r="AZ11" s="167"/>
      <c r="BA11" s="167"/>
      <c r="BB11" s="167"/>
      <c r="BD11" s="23"/>
      <c r="BE11" s="194"/>
      <c r="BF11" s="160" t="str">
        <f>IF($BS$4&lt;3,"Cumprimento das exigências","dificuldade executada")</f>
        <v>Cumprimento das exigências</v>
      </c>
      <c r="BG11" s="160"/>
      <c r="BH11" s="160"/>
      <c r="BI11" s="212"/>
      <c r="BJ11" s="213" t="s">
        <v>85</v>
      </c>
      <c r="BK11" s="213"/>
      <c r="BL11" s="213"/>
      <c r="BM11" s="213"/>
      <c r="BN11" s="213"/>
      <c r="BO11" s="52" t="s">
        <v>77</v>
      </c>
      <c r="BP11" s="53"/>
      <c r="BQ11" s="57"/>
      <c r="BR11" s="257" t="s">
        <v>35</v>
      </c>
      <c r="BS11" s="258"/>
      <c r="BV11" s="285"/>
      <c r="BW11" s="285"/>
      <c r="BX11" s="285"/>
      <c r="BY11" s="285"/>
      <c r="BZ11" s="285"/>
      <c r="CA11" s="285"/>
      <c r="CB11" s="167"/>
      <c r="CC11" s="167"/>
      <c r="CD11" s="167"/>
      <c r="CE11" s="167"/>
      <c r="CF11" s="167"/>
      <c r="CG11" s="167"/>
      <c r="CH11" s="167"/>
      <c r="CI11" s="167"/>
      <c r="CL11" s="298"/>
      <c r="CM11" s="298"/>
      <c r="CN11" s="298"/>
      <c r="CO11" s="298"/>
      <c r="CP11" s="298"/>
      <c r="CQ11" s="298"/>
      <c r="CR11" s="167"/>
      <c r="CS11" s="167"/>
      <c r="CT11" s="167"/>
      <c r="CU11" s="167"/>
      <c r="CV11" s="167"/>
      <c r="CW11" s="167"/>
      <c r="CX11" s="167"/>
      <c r="CY11" s="167"/>
      <c r="DE11" s="38" t="s">
        <v>88</v>
      </c>
      <c r="DF11" s="39"/>
      <c r="DH11" s="2" t="s">
        <v>153</v>
      </c>
    </row>
    <row r="12" spans="9:163" ht="24" customHeight="1" x14ac:dyDescent="0.25">
      <c r="W12" s="133"/>
      <c r="X12" s="24"/>
      <c r="BD12" s="24"/>
      <c r="BE12" s="194"/>
      <c r="BF12" s="160"/>
      <c r="BG12" s="160"/>
      <c r="BH12" s="160"/>
      <c r="BI12" s="212"/>
      <c r="BJ12" s="213" t="s">
        <v>34</v>
      </c>
      <c r="BK12" s="213"/>
      <c r="BL12" s="213"/>
      <c r="BM12" s="213"/>
      <c r="BN12" s="213"/>
      <c r="BO12" s="52" t="s">
        <v>78</v>
      </c>
      <c r="BP12" s="33"/>
      <c r="BQ12" s="35"/>
      <c r="BR12" s="257"/>
      <c r="BS12" s="258"/>
      <c r="DE12" s="38" t="s">
        <v>89</v>
      </c>
      <c r="DF12" s="39"/>
      <c r="DH12" s="2" t="s">
        <v>154</v>
      </c>
    </row>
    <row r="13" spans="9:163" ht="24" customHeight="1" x14ac:dyDescent="0.25">
      <c r="I13" s="194" t="s">
        <v>27</v>
      </c>
      <c r="J13" s="158" t="s">
        <v>12</v>
      </c>
      <c r="K13" s="158"/>
      <c r="L13" s="158"/>
      <c r="M13" s="159" t="s">
        <v>13</v>
      </c>
      <c r="N13" s="159"/>
      <c r="O13" s="159" t="s">
        <v>14</v>
      </c>
      <c r="P13" s="159"/>
      <c r="Q13" s="159" t="s">
        <v>15</v>
      </c>
      <c r="R13" s="159"/>
      <c r="S13" s="159" t="s">
        <v>31</v>
      </c>
      <c r="T13" s="159"/>
      <c r="U13" s="159" t="s">
        <v>16</v>
      </c>
      <c r="V13" s="159"/>
      <c r="W13" s="133"/>
      <c r="X13" s="24"/>
      <c r="BD13" s="24"/>
      <c r="BE13" s="194"/>
      <c r="BJ13" s="213" t="s">
        <v>73</v>
      </c>
      <c r="BK13" s="213"/>
      <c r="BL13" s="213"/>
      <c r="BM13" s="213"/>
      <c r="BN13" s="213"/>
      <c r="BO13" s="52" t="s">
        <v>79</v>
      </c>
      <c r="BP13" s="33"/>
      <c r="BQ13" s="35"/>
      <c r="BR13" s="114" t="s">
        <v>84</v>
      </c>
      <c r="BS13" s="53"/>
      <c r="DH13" s="2" t="s">
        <v>155</v>
      </c>
    </row>
    <row r="14" spans="9:163" ht="24" customHeight="1" x14ac:dyDescent="0.25">
      <c r="I14" s="194"/>
      <c r="J14" s="158"/>
      <c r="K14" s="158"/>
      <c r="L14" s="158"/>
      <c r="M14" s="157">
        <v>2.5</v>
      </c>
      <c r="N14" s="157"/>
      <c r="O14" s="157">
        <v>2</v>
      </c>
      <c r="P14" s="157"/>
      <c r="Q14" s="157">
        <v>1.5</v>
      </c>
      <c r="R14" s="157"/>
      <c r="S14" s="157">
        <v>1</v>
      </c>
      <c r="T14" s="157"/>
      <c r="U14" s="157">
        <v>0.5</v>
      </c>
      <c r="V14" s="157"/>
      <c r="W14" s="133"/>
      <c r="X14" s="24"/>
      <c r="BD14" s="24"/>
      <c r="BE14" s="194"/>
      <c r="BF14" s="252" t="s">
        <v>232</v>
      </c>
      <c r="BG14" s="253"/>
      <c r="BH14" s="253"/>
      <c r="BI14" s="254"/>
      <c r="BJ14" s="213" t="s">
        <v>72</v>
      </c>
      <c r="BK14" s="213"/>
      <c r="BL14" s="213"/>
      <c r="BM14" s="213"/>
      <c r="BN14" s="213"/>
      <c r="BO14" s="52" t="s">
        <v>80</v>
      </c>
      <c r="BP14" s="33"/>
      <c r="BQ14" s="35"/>
      <c r="BR14" s="114" t="s">
        <v>84</v>
      </c>
      <c r="BS14" s="53"/>
      <c r="DE14" s="41"/>
      <c r="DF14" s="41"/>
      <c r="DH14" s="2" t="s">
        <v>156</v>
      </c>
    </row>
    <row r="15" spans="9:163" ht="24" customHeight="1" x14ac:dyDescent="0.25">
      <c r="I15" s="194"/>
      <c r="J15" s="160" t="s">
        <v>19</v>
      </c>
      <c r="K15" s="160"/>
      <c r="L15" s="160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33"/>
      <c r="X15" s="24"/>
      <c r="BD15" s="24"/>
      <c r="BE15" s="194"/>
      <c r="BF15" s="255"/>
      <c r="BG15" s="255"/>
      <c r="BH15" s="255"/>
      <c r="BI15" s="256"/>
      <c r="BJ15" s="213" t="s">
        <v>100</v>
      </c>
      <c r="BK15" s="213"/>
      <c r="BL15" s="213"/>
      <c r="BM15" s="213"/>
      <c r="BN15" s="213"/>
      <c r="BO15" s="52" t="s">
        <v>103</v>
      </c>
      <c r="BP15" s="33"/>
      <c r="BQ15" s="35"/>
      <c r="BR15" s="114" t="s">
        <v>84</v>
      </c>
      <c r="BS15" s="53"/>
      <c r="DE15" s="41"/>
      <c r="DF15" s="41"/>
      <c r="DH15" s="2" t="s">
        <v>157</v>
      </c>
    </row>
    <row r="16" spans="9:163" ht="24" customHeight="1" x14ac:dyDescent="0.25">
      <c r="I16" s="194"/>
      <c r="J16" s="160" t="s">
        <v>20</v>
      </c>
      <c r="K16" s="160"/>
      <c r="L16" s="160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33"/>
      <c r="X16" s="24"/>
      <c r="BD16" s="24"/>
      <c r="BE16" s="194"/>
      <c r="BF16" s="230" t="s">
        <v>19</v>
      </c>
      <c r="BG16" s="160"/>
      <c r="BH16" s="50"/>
      <c r="BI16" s="54" t="s">
        <v>99</v>
      </c>
      <c r="BJ16" s="213" t="s">
        <v>101</v>
      </c>
      <c r="BK16" s="213"/>
      <c r="BL16" s="213"/>
      <c r="BM16" s="213"/>
      <c r="BN16" s="213"/>
      <c r="BO16" s="52" t="s">
        <v>79</v>
      </c>
      <c r="BP16" s="33"/>
      <c r="BQ16" s="35"/>
      <c r="BR16" s="114" t="str">
        <f>IF($BS$4&lt;3,"Cump.","Dific.")</f>
        <v>Cump.</v>
      </c>
      <c r="BS16" s="53"/>
      <c r="DE16" s="42"/>
      <c r="DF16" s="42"/>
      <c r="DH16" s="2" t="s">
        <v>158</v>
      </c>
    </row>
    <row r="17" spans="1:112" ht="24" customHeight="1" x14ac:dyDescent="0.25">
      <c r="G17" s="120"/>
      <c r="I17" s="194"/>
      <c r="J17" s="160" t="s">
        <v>21</v>
      </c>
      <c r="K17" s="160"/>
      <c r="L17" s="160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33"/>
      <c r="X17" s="21"/>
      <c r="BD17" s="21"/>
      <c r="BE17" s="194"/>
      <c r="BF17" s="230" t="s">
        <v>20</v>
      </c>
      <c r="BG17" s="160"/>
      <c r="BH17" s="50"/>
      <c r="BI17" s="212"/>
      <c r="BJ17" s="213" t="s">
        <v>102</v>
      </c>
      <c r="BK17" s="213"/>
      <c r="BL17" s="213"/>
      <c r="BM17" s="213"/>
      <c r="BN17" s="213"/>
      <c r="BO17" s="52" t="s">
        <v>80</v>
      </c>
      <c r="BP17" s="33"/>
      <c r="BQ17" s="35"/>
      <c r="BR17" s="111" t="s">
        <v>36</v>
      </c>
      <c r="BS17" s="112"/>
      <c r="DE17" s="42"/>
      <c r="DF17" s="42"/>
      <c r="DH17" s="2" t="s">
        <v>159</v>
      </c>
    </row>
    <row r="18" spans="1:112" ht="24" customHeight="1" x14ac:dyDescent="0.25">
      <c r="A18" s="4" t="s">
        <v>113</v>
      </c>
      <c r="B18" s="4" t="s">
        <v>114</v>
      </c>
      <c r="C18" s="4" t="s">
        <v>112</v>
      </c>
      <c r="D18" s="4" t="s">
        <v>111</v>
      </c>
      <c r="I18" s="194"/>
      <c r="J18" s="160" t="s">
        <v>22</v>
      </c>
      <c r="K18" s="160"/>
      <c r="L18" s="160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33"/>
      <c r="X18" s="22"/>
      <c r="BD18" s="22"/>
      <c r="BE18" s="194"/>
      <c r="BF18" s="230" t="s">
        <v>21</v>
      </c>
      <c r="BG18" s="160"/>
      <c r="BH18" s="50"/>
      <c r="BI18" s="212"/>
      <c r="BJ18" s="213" t="s">
        <v>67</v>
      </c>
      <c r="BK18" s="213"/>
      <c r="BL18" s="213"/>
      <c r="BM18" s="213"/>
      <c r="BN18" s="213"/>
      <c r="BO18" s="52" t="s">
        <v>81</v>
      </c>
      <c r="BP18" s="33"/>
      <c r="BQ18" s="35"/>
      <c r="BR18" s="240" t="s">
        <v>83</v>
      </c>
      <c r="BS18" s="212"/>
      <c r="DH18" s="2" t="s">
        <v>160</v>
      </c>
    </row>
    <row r="19" spans="1:112" ht="24" customHeight="1" x14ac:dyDescent="0.3">
      <c r="A19" s="4">
        <f>IF(I20="A",1,IF(I20="b",2,IF(I20="",0)))</f>
        <v>0</v>
      </c>
      <c r="B19" s="4">
        <f>IF(AND(V4&gt;0,$P$7&gt;0),1,0)</f>
        <v>0</v>
      </c>
      <c r="C19" s="4">
        <f>IF($P$7="Masculino",2,IF($P$7="feminino",1,IF($P$7="",0)))</f>
        <v>0</v>
      </c>
      <c r="D19" s="4">
        <f>IF($V$4=1,1,IF($V$4=2,2,IF($V$4=3,3,IF($V$4="",0))))</f>
        <v>0</v>
      </c>
      <c r="E19" s="4" t="str">
        <f>CONCATENATE(D19&amp;"."&amp;C19&amp;"."&amp;B19&amp;"."&amp;A19)</f>
        <v>0.0.0.0</v>
      </c>
      <c r="F19" s="4">
        <f>IFERROR(INDEX(Folha2!$C1:$C100,MATCH('cartas de competição-artística'!E19,Folha2!$B1:$B100,0)),0)</f>
        <v>0</v>
      </c>
      <c r="G19"/>
      <c r="H19"/>
      <c r="I19" s="194"/>
      <c r="J19" s="246" t="s">
        <v>18</v>
      </c>
      <c r="K19" s="247"/>
      <c r="L19" s="248"/>
      <c r="M19" s="251"/>
      <c r="N19" s="251"/>
      <c r="O19" s="251"/>
      <c r="P19" s="124"/>
      <c r="Q19" s="124"/>
      <c r="R19" s="124"/>
      <c r="S19" s="124"/>
      <c r="T19" s="124"/>
      <c r="U19" s="124"/>
      <c r="V19" s="129"/>
      <c r="W19" s="133"/>
      <c r="X19" s="23"/>
      <c r="BD19" s="23"/>
      <c r="BE19" s="194"/>
      <c r="BF19" s="230" t="s">
        <v>22</v>
      </c>
      <c r="BG19" s="160"/>
      <c r="BH19" s="50"/>
      <c r="BI19" s="212"/>
      <c r="BJ19" s="213" t="s">
        <v>68</v>
      </c>
      <c r="BK19" s="213"/>
      <c r="BL19" s="213"/>
      <c r="BM19" s="213"/>
      <c r="BN19" s="213"/>
      <c r="BO19" s="52" t="s">
        <v>82</v>
      </c>
      <c r="BP19" s="33"/>
      <c r="BQ19" s="35"/>
      <c r="BR19" s="241"/>
      <c r="BS19" s="212"/>
      <c r="DH19" s="2" t="s">
        <v>161</v>
      </c>
    </row>
    <row r="20" spans="1:112" ht="24" customHeight="1" x14ac:dyDescent="0.55000000000000004">
      <c r="I20" s="182"/>
      <c r="J20" s="130"/>
      <c r="K20" s="68"/>
      <c r="L20" s="68"/>
      <c r="M20" s="68"/>
      <c r="N20" s="68"/>
      <c r="O20" s="249" t="s">
        <v>177</v>
      </c>
      <c r="P20" s="250"/>
      <c r="Q20" s="155">
        <f>IFERROR(INDEX(Folha2!$D1:$D100,MATCH('cartas de competição-artística'!F19,Folha2!$C1:$C100,0)),0)</f>
        <v>0</v>
      </c>
      <c r="R20" s="156">
        <f>IFERROR(INDEX(#REF!,MATCH('cartas de competição-artística'!M18,#REF!,0)),0)</f>
        <v>0</v>
      </c>
      <c r="S20" s="249" t="s">
        <v>178</v>
      </c>
      <c r="T20" s="250"/>
      <c r="U20" s="155"/>
      <c r="V20" s="156"/>
      <c r="W20" s="133"/>
      <c r="X20" s="24"/>
      <c r="BD20" s="24"/>
      <c r="BE20" s="194"/>
      <c r="BF20" s="134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9"/>
      <c r="DH20" s="2" t="s">
        <v>162</v>
      </c>
    </row>
    <row r="21" spans="1:112" ht="24" customHeight="1" x14ac:dyDescent="0.55000000000000004">
      <c r="I21" s="183"/>
      <c r="J21" s="69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71"/>
      <c r="W21" s="133"/>
      <c r="X21" s="24"/>
      <c r="BD21" s="24"/>
      <c r="BE21" s="194"/>
      <c r="BF21" s="62"/>
      <c r="BS21" s="60"/>
      <c r="DH21" s="2" t="s">
        <v>163</v>
      </c>
    </row>
    <row r="22" spans="1:112" ht="24" customHeight="1" x14ac:dyDescent="0.55000000000000004">
      <c r="I22" s="183"/>
      <c r="J22" s="69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71"/>
      <c r="W22" s="133"/>
      <c r="X22" s="24"/>
      <c r="BD22" s="24"/>
      <c r="BE22" s="194"/>
      <c r="BF22" s="62"/>
      <c r="BS22" s="60"/>
      <c r="DH22" s="2" t="s">
        <v>164</v>
      </c>
    </row>
    <row r="23" spans="1:112" ht="24" customHeight="1" x14ac:dyDescent="0.55000000000000004">
      <c r="I23" s="183"/>
      <c r="J23" s="69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71"/>
      <c r="W23" s="133"/>
      <c r="X23" s="24"/>
      <c r="BD23" s="24"/>
      <c r="BE23" s="194"/>
      <c r="BF23" s="62"/>
      <c r="BS23" s="60"/>
      <c r="DH23" s="2" t="s">
        <v>165</v>
      </c>
    </row>
    <row r="24" spans="1:112" ht="24" customHeight="1" x14ac:dyDescent="0.55000000000000004">
      <c r="I24" s="183"/>
      <c r="J24" s="69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71"/>
      <c r="W24" s="133"/>
      <c r="X24" s="24"/>
      <c r="BD24" s="24"/>
      <c r="BE24" s="194"/>
      <c r="BF24" s="62"/>
      <c r="BS24" s="60"/>
      <c r="DE24" s="32"/>
      <c r="DF24" s="32"/>
      <c r="DG24" s="32"/>
      <c r="DH24" s="2" t="s">
        <v>166</v>
      </c>
    </row>
    <row r="25" spans="1:112" ht="24" customHeight="1" x14ac:dyDescent="0.55000000000000004">
      <c r="I25" s="183"/>
      <c r="J25" s="69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71"/>
      <c r="W25" s="133"/>
      <c r="X25" s="21"/>
      <c r="BD25" s="21"/>
      <c r="BE25" s="194"/>
      <c r="BF25" s="62"/>
      <c r="BS25" s="60"/>
      <c r="DE25" s="32"/>
      <c r="DF25" s="32"/>
      <c r="DG25" s="32"/>
      <c r="DH25" s="2" t="s">
        <v>167</v>
      </c>
    </row>
    <row r="26" spans="1:112" ht="24" customHeight="1" x14ac:dyDescent="0.55000000000000004">
      <c r="I26" s="183"/>
      <c r="J26" s="69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71"/>
      <c r="W26" s="133"/>
      <c r="X26" s="22"/>
      <c r="BD26" s="22"/>
      <c r="BE26" s="194"/>
      <c r="BF26" s="62"/>
      <c r="BS26" s="60"/>
      <c r="DE26" s="135"/>
      <c r="DF26" s="136"/>
      <c r="DG26" s="136"/>
      <c r="DH26" s="2" t="s">
        <v>168</v>
      </c>
    </row>
    <row r="27" spans="1:112" ht="24" customHeight="1" x14ac:dyDescent="0.55000000000000004">
      <c r="I27" s="184"/>
      <c r="J27" s="72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4"/>
      <c r="W27" s="133"/>
      <c r="X27" s="23"/>
      <c r="BD27" s="23"/>
      <c r="BE27" s="194"/>
      <c r="BF27" s="63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S27" s="60"/>
      <c r="DH27" s="2" t="s">
        <v>169</v>
      </c>
    </row>
    <row r="28" spans="1:112" ht="24" customHeight="1" x14ac:dyDescent="0.25">
      <c r="I28" s="185" t="s">
        <v>26</v>
      </c>
      <c r="J28" s="188" t="s">
        <v>12</v>
      </c>
      <c r="K28" s="188"/>
      <c r="L28" s="188"/>
      <c r="M28" s="179" t="s">
        <v>90</v>
      </c>
      <c r="N28" s="180"/>
      <c r="O28" s="180"/>
      <c r="P28" s="180"/>
      <c r="Q28" s="181"/>
      <c r="R28" s="283" t="s">
        <v>91</v>
      </c>
      <c r="S28" s="283"/>
      <c r="T28" s="283"/>
      <c r="U28" s="283"/>
      <c r="V28" s="284"/>
      <c r="W28" s="133"/>
      <c r="X28" s="24"/>
      <c r="BD28" s="24"/>
      <c r="BE28" s="271" t="s">
        <v>26</v>
      </c>
      <c r="BF28" s="280" t="s">
        <v>71</v>
      </c>
      <c r="BG28" s="280"/>
      <c r="BH28" s="280"/>
      <c r="BI28" s="281"/>
      <c r="BJ28" s="216" t="s">
        <v>33</v>
      </c>
      <c r="BK28" s="217"/>
      <c r="BL28" s="217"/>
      <c r="BM28" s="217"/>
      <c r="BN28" s="218"/>
      <c r="BO28" s="97" t="s">
        <v>179</v>
      </c>
      <c r="BP28" s="122" t="s">
        <v>180</v>
      </c>
      <c r="BQ28" s="109" t="s">
        <v>229</v>
      </c>
      <c r="BR28" s="110" t="s">
        <v>230</v>
      </c>
      <c r="BS28" s="110" t="s">
        <v>231</v>
      </c>
      <c r="DH28" s="2" t="s">
        <v>170</v>
      </c>
    </row>
    <row r="29" spans="1:112" ht="24" customHeight="1" thickBot="1" x14ac:dyDescent="0.3">
      <c r="I29" s="185"/>
      <c r="J29" s="189"/>
      <c r="K29" s="189"/>
      <c r="L29" s="189"/>
      <c r="M29" s="76" t="s">
        <v>92</v>
      </c>
      <c r="N29" s="76" t="s">
        <v>93</v>
      </c>
      <c r="O29" s="76" t="s">
        <v>94</v>
      </c>
      <c r="P29" s="76" t="s">
        <v>95</v>
      </c>
      <c r="Q29" s="77" t="s">
        <v>96</v>
      </c>
      <c r="R29" s="86" t="s">
        <v>92</v>
      </c>
      <c r="S29" s="87" t="s">
        <v>93</v>
      </c>
      <c r="T29" s="87" t="s">
        <v>94</v>
      </c>
      <c r="U29" s="87" t="s">
        <v>95</v>
      </c>
      <c r="V29" s="87" t="s">
        <v>96</v>
      </c>
      <c r="W29" s="133"/>
      <c r="X29" s="24"/>
      <c r="BD29" s="24"/>
      <c r="BE29" s="272"/>
      <c r="BF29" s="282" t="s">
        <v>233</v>
      </c>
      <c r="BG29" s="282"/>
      <c r="BH29" s="98" t="s">
        <v>97</v>
      </c>
      <c r="BI29" s="56" t="s">
        <v>98</v>
      </c>
      <c r="BJ29" s="231" t="s">
        <v>226</v>
      </c>
      <c r="BK29" s="232"/>
      <c r="BL29" s="232"/>
      <c r="BM29" s="232"/>
      <c r="BN29" s="233"/>
      <c r="BO29" s="52"/>
      <c r="BP29" s="57"/>
      <c r="BQ29" s="108" t="s">
        <v>84</v>
      </c>
      <c r="BR29" s="102"/>
      <c r="BS29" s="102"/>
      <c r="DH29" s="2" t="s">
        <v>171</v>
      </c>
    </row>
    <row r="30" spans="1:112" ht="24" customHeight="1" x14ac:dyDescent="0.25">
      <c r="I30" s="185"/>
      <c r="J30" s="190" t="s">
        <v>23</v>
      </c>
      <c r="K30" s="190"/>
      <c r="L30" s="190"/>
      <c r="M30" s="78"/>
      <c r="N30" s="78"/>
      <c r="O30" s="78"/>
      <c r="P30" s="78"/>
      <c r="Q30" s="79"/>
      <c r="R30" s="88"/>
      <c r="S30" s="89"/>
      <c r="T30" s="89"/>
      <c r="U30" s="89"/>
      <c r="V30" s="89"/>
      <c r="W30" s="133"/>
      <c r="X30" s="24"/>
      <c r="BD30" s="24"/>
      <c r="BE30" s="272"/>
      <c r="BF30" s="274" t="s">
        <v>23</v>
      </c>
      <c r="BG30" s="275"/>
      <c r="BH30" s="99"/>
      <c r="BI30" s="51"/>
      <c r="BJ30" s="231" t="s">
        <v>227</v>
      </c>
      <c r="BK30" s="232"/>
      <c r="BL30" s="232"/>
      <c r="BM30" s="232"/>
      <c r="BN30" s="233"/>
      <c r="BO30" s="52"/>
      <c r="BP30" s="35"/>
      <c r="BQ30" s="108" t="s">
        <v>84</v>
      </c>
      <c r="BR30" s="102"/>
      <c r="BS30" s="102"/>
      <c r="DE30" s="43"/>
      <c r="DF30" s="43"/>
      <c r="DG30" s="44"/>
      <c r="DH30" s="2" t="s">
        <v>172</v>
      </c>
    </row>
    <row r="31" spans="1:112" ht="24" customHeight="1" x14ac:dyDescent="0.25">
      <c r="I31" s="185"/>
      <c r="J31" s="160" t="s">
        <v>24</v>
      </c>
      <c r="K31" s="160"/>
      <c r="L31" s="160"/>
      <c r="M31" s="80"/>
      <c r="N31" s="80"/>
      <c r="O31" s="80"/>
      <c r="P31" s="80"/>
      <c r="Q31" s="81"/>
      <c r="R31" s="90"/>
      <c r="S31" s="91"/>
      <c r="T31" s="91"/>
      <c r="U31" s="91"/>
      <c r="V31" s="91"/>
      <c r="W31" s="133"/>
      <c r="X31" s="24"/>
      <c r="BD31" s="24"/>
      <c r="BE31" s="272"/>
      <c r="BF31" s="276" t="s">
        <v>24</v>
      </c>
      <c r="BG31" s="277"/>
      <c r="BH31" s="100"/>
      <c r="BI31" s="50"/>
      <c r="BJ31" s="239" t="s">
        <v>228</v>
      </c>
      <c r="BK31" s="239"/>
      <c r="BL31" s="239"/>
      <c r="BM31" s="239"/>
      <c r="BN31" s="239"/>
      <c r="BO31" s="52"/>
      <c r="BP31" s="35"/>
      <c r="BQ31" s="108" t="s">
        <v>84</v>
      </c>
      <c r="BR31" s="102"/>
      <c r="BS31" s="102"/>
      <c r="DH31" s="2" t="s">
        <v>173</v>
      </c>
    </row>
    <row r="32" spans="1:112" ht="24" customHeight="1" x14ac:dyDescent="0.25">
      <c r="I32" s="185"/>
      <c r="J32" s="160" t="s">
        <v>17</v>
      </c>
      <c r="K32" s="160"/>
      <c r="L32" s="160"/>
      <c r="M32" s="80"/>
      <c r="N32" s="80"/>
      <c r="O32" s="80"/>
      <c r="P32" s="80"/>
      <c r="Q32" s="81"/>
      <c r="R32" s="90"/>
      <c r="S32" s="91"/>
      <c r="T32" s="91"/>
      <c r="U32" s="91"/>
      <c r="V32" s="91"/>
      <c r="W32" s="133"/>
      <c r="X32" s="24"/>
      <c r="BD32" s="24"/>
      <c r="BE32" s="272"/>
      <c r="BF32" s="276" t="s">
        <v>17</v>
      </c>
      <c r="BG32" s="277"/>
      <c r="BH32" s="100"/>
      <c r="BI32" s="50"/>
      <c r="BQ32" s="111" t="s">
        <v>36</v>
      </c>
      <c r="BR32" s="112"/>
      <c r="BS32" s="112"/>
      <c r="DH32" s="2" t="s">
        <v>174</v>
      </c>
    </row>
    <row r="33" spans="1:112" ht="24" customHeight="1" x14ac:dyDescent="0.25">
      <c r="I33" s="185"/>
      <c r="J33" s="160" t="s">
        <v>25</v>
      </c>
      <c r="K33" s="160"/>
      <c r="L33" s="160"/>
      <c r="M33" s="82"/>
      <c r="N33" s="82"/>
      <c r="O33" s="82"/>
      <c r="P33" s="82"/>
      <c r="Q33" s="83"/>
      <c r="R33" s="92"/>
      <c r="S33" s="93"/>
      <c r="T33" s="93"/>
      <c r="U33" s="93"/>
      <c r="V33" s="93"/>
      <c r="W33" s="133"/>
      <c r="X33" s="21"/>
      <c r="BD33" s="21"/>
      <c r="BE33" s="272"/>
      <c r="BF33" s="276" t="s">
        <v>25</v>
      </c>
      <c r="BG33" s="277"/>
      <c r="BH33" s="100"/>
      <c r="BI33" s="50"/>
      <c r="BQ33" s="113" t="s">
        <v>18</v>
      </c>
      <c r="BR33" s="102"/>
      <c r="BS33" s="102"/>
      <c r="DE33" s="1"/>
      <c r="DF33" s="1"/>
      <c r="DG33" s="1"/>
      <c r="DH33" s="2" t="s">
        <v>175</v>
      </c>
    </row>
    <row r="34" spans="1:112" ht="24" customHeight="1" x14ac:dyDescent="0.25">
      <c r="A34" s="4" t="s">
        <v>113</v>
      </c>
      <c r="B34" s="4" t="s">
        <v>114</v>
      </c>
      <c r="C34" s="4" t="s">
        <v>112</v>
      </c>
      <c r="D34" s="4" t="s">
        <v>111</v>
      </c>
      <c r="I34" s="185"/>
      <c r="J34" s="186" t="s">
        <v>18</v>
      </c>
      <c r="K34" s="187"/>
      <c r="L34" s="187"/>
      <c r="M34" s="84"/>
      <c r="N34" s="85"/>
      <c r="O34" s="85"/>
      <c r="P34" s="85"/>
      <c r="Q34" s="85"/>
      <c r="R34" s="94"/>
      <c r="S34" s="95"/>
      <c r="T34" s="95"/>
      <c r="U34" s="95"/>
      <c r="V34" s="90"/>
      <c r="W34" s="133"/>
      <c r="X34" s="21"/>
      <c r="BD34" s="21"/>
      <c r="BE34" s="272"/>
      <c r="BF34" s="219" t="str">
        <f>IF($BS$4&lt;3,"","Dificuldade executada")</f>
        <v/>
      </c>
      <c r="BG34" s="220"/>
      <c r="BH34" s="101"/>
      <c r="BI34" s="96"/>
      <c r="BQ34" s="294" t="s">
        <v>83</v>
      </c>
      <c r="BR34" s="262"/>
      <c r="BS34" s="264"/>
      <c r="DE34" s="1"/>
      <c r="DF34" s="1"/>
      <c r="DG34" s="1"/>
      <c r="DH34" s="2" t="s">
        <v>176</v>
      </c>
    </row>
    <row r="35" spans="1:112" s="1" customFormat="1" ht="24" customHeight="1" x14ac:dyDescent="0.3">
      <c r="A35" s="4">
        <f>IF(I37="A",1,IF(I37="b",2,IF(I37="",0,IF(I37="c",3))))</f>
        <v>0</v>
      </c>
      <c r="B35" s="4">
        <f>IF(AND(V4&gt;0,$P$7&gt;0),4,0)</f>
        <v>0</v>
      </c>
      <c r="C35" s="4">
        <f>IF($P$7="Masculino",2,IF($P$7="feminino",1,IF($P$7="",0)))</f>
        <v>0</v>
      </c>
      <c r="D35" s="4">
        <f>IF($V$4=1,1,IF($V$4=2,2,IF($V$4=3,3,IF($V$4="",0))))</f>
        <v>0</v>
      </c>
      <c r="E35" s="4" t="str">
        <f>CONCATENATE(D35&amp;"."&amp;C35&amp;"."&amp;B35&amp;"."&amp;A35)</f>
        <v>0.0.0.0</v>
      </c>
      <c r="F35" s="4">
        <f>IFERROR(INDEX(Folha4!$C1:$C100,MATCH('cartas de competição-artística'!E35,Folha4!$B1:$B100,0)),0)</f>
        <v>0</v>
      </c>
      <c r="G35"/>
      <c r="H35"/>
      <c r="I35" s="161" t="s">
        <v>97</v>
      </c>
      <c r="J35" s="162"/>
      <c r="K35" s="163"/>
      <c r="L35" s="154" t="s">
        <v>177</v>
      </c>
      <c r="M35" s="154"/>
      <c r="N35" s="154" t="s">
        <v>178</v>
      </c>
      <c r="O35" s="154"/>
      <c r="P35" s="171" t="s">
        <v>98</v>
      </c>
      <c r="Q35" s="172"/>
      <c r="R35" s="173"/>
      <c r="S35" s="151" t="s">
        <v>177</v>
      </c>
      <c r="T35" s="151"/>
      <c r="U35" s="151" t="s">
        <v>178</v>
      </c>
      <c r="V35" s="151"/>
      <c r="W35" s="133"/>
      <c r="X35" s="18"/>
      <c r="BC35" s="14"/>
      <c r="BD35" s="18"/>
      <c r="BE35" s="272"/>
      <c r="BF35" s="278" t="s">
        <v>99</v>
      </c>
      <c r="BG35" s="279"/>
      <c r="BH35" s="101"/>
      <c r="BI35" s="96"/>
      <c r="BQ35" s="295"/>
      <c r="BR35" s="268"/>
      <c r="BS35" s="270"/>
      <c r="BT35" s="13"/>
      <c r="BU35" s="13"/>
      <c r="DH35" s="137"/>
    </row>
    <row r="36" spans="1:112" s="1" customFormat="1" ht="24" customHeight="1" x14ac:dyDescent="0.4">
      <c r="A36" s="4" t="s">
        <v>113</v>
      </c>
      <c r="B36" s="4" t="s">
        <v>114</v>
      </c>
      <c r="C36" s="4" t="s">
        <v>112</v>
      </c>
      <c r="D36" s="4" t="s">
        <v>111</v>
      </c>
      <c r="E36" s="4"/>
      <c r="F36" s="4"/>
      <c r="I36" s="164"/>
      <c r="J36" s="165"/>
      <c r="K36" s="166"/>
      <c r="L36" s="155">
        <f>IFERROR(INDEX(Folha4!D1:D100,MATCH(F35,Folha4!C1:C100,0)),0)</f>
        <v>0</v>
      </c>
      <c r="M36" s="156">
        <f>IFERROR(INDEX(#REF!,MATCH('cartas de competição-artística'!H34,#REF!,0)),0)</f>
        <v>0</v>
      </c>
      <c r="N36" s="150"/>
      <c r="O36" s="150"/>
      <c r="P36" s="174"/>
      <c r="Q36" s="175"/>
      <c r="R36" s="176"/>
      <c r="S36" s="177">
        <f>IFERROR(INDEX(Folha4!D1:D100,MATCH(F37,Folha4!C1:C100,0)),0)</f>
        <v>0</v>
      </c>
      <c r="T36" s="178">
        <f>IFERROR(INDEX(#REF!,MATCH('cartas de competição-artística'!O34,#REF!,0)),0)</f>
        <v>0</v>
      </c>
      <c r="U36" s="149"/>
      <c r="V36" s="149"/>
      <c r="W36" s="133"/>
      <c r="X36" s="19"/>
      <c r="BC36" s="15"/>
      <c r="BD36" s="19"/>
      <c r="BE36" s="272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4"/>
      <c r="BR36" s="104"/>
      <c r="BS36" s="105"/>
      <c r="BT36" s="13"/>
      <c r="BU36" s="13"/>
    </row>
    <row r="37" spans="1:112" s="1" customFormat="1" ht="24" customHeight="1" x14ac:dyDescent="0.55000000000000004">
      <c r="A37" s="4">
        <f>IF(P37="A",1,IF(P37="b",2,IF(P37="",0,IF(P37="c",3))))</f>
        <v>0</v>
      </c>
      <c r="B37" s="4">
        <f>IF(AND(V4&gt;0,$P$7&gt;0),4,0)</f>
        <v>0</v>
      </c>
      <c r="C37" s="4">
        <f>IF($P$7="Masculino",2,IF($P$7="feminino",1,IF($P$7="",0)))</f>
        <v>0</v>
      </c>
      <c r="D37" s="4">
        <f>IF($V$4=1,1,IF($V$4=2,2,IF($V$4=3,3,IF($V$4="",0))))</f>
        <v>0</v>
      </c>
      <c r="E37" s="4" t="str">
        <f>CONCATENATE(D37&amp;"."&amp;C37&amp;"."&amp;B37&amp;"."&amp;A37)</f>
        <v>0.0.0.0</v>
      </c>
      <c r="F37" s="4">
        <f>IFERROR(INDEX(Folha4!$C1:$C102,MATCH('cartas de competição-artística'!E37,Folha4!$B1:$B102,0)),0)</f>
        <v>0</v>
      </c>
      <c r="I37" s="245"/>
      <c r="J37" s="69"/>
      <c r="K37" s="70"/>
      <c r="L37" s="70"/>
      <c r="M37" s="70"/>
      <c r="N37" s="70"/>
      <c r="O37" s="70"/>
      <c r="P37" s="245"/>
      <c r="Q37" s="125"/>
      <c r="R37" s="125"/>
      <c r="S37" s="125"/>
      <c r="T37" s="125"/>
      <c r="U37" s="125"/>
      <c r="V37" s="71"/>
      <c r="W37" s="133"/>
      <c r="X37" s="19"/>
      <c r="BC37" s="15"/>
      <c r="BD37" s="19"/>
      <c r="BE37" s="272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5"/>
      <c r="BT37" s="13"/>
      <c r="BU37" s="13"/>
    </row>
    <row r="38" spans="1:112" s="1" customFormat="1" ht="24" customHeight="1" x14ac:dyDescent="0.55000000000000004">
      <c r="I38" s="245"/>
      <c r="J38" s="69"/>
      <c r="K38" s="70"/>
      <c r="L38" s="70"/>
      <c r="M38" s="70"/>
      <c r="N38" s="70"/>
      <c r="O38" s="70"/>
      <c r="P38" s="245"/>
      <c r="Q38" s="125"/>
      <c r="R38" s="125"/>
      <c r="S38" s="125"/>
      <c r="T38" s="125"/>
      <c r="U38" s="125"/>
      <c r="V38" s="71"/>
      <c r="W38" s="133"/>
      <c r="X38" s="20"/>
      <c r="BC38" s="9"/>
      <c r="BD38" s="20"/>
      <c r="BE38" s="272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5"/>
      <c r="BT38" s="13"/>
      <c r="BU38" s="13"/>
    </row>
    <row r="39" spans="1:112" ht="24" customHeight="1" x14ac:dyDescent="0.55000000000000004">
      <c r="I39" s="245"/>
      <c r="J39" s="69"/>
      <c r="K39" s="70"/>
      <c r="L39" s="70"/>
      <c r="M39" s="70"/>
      <c r="N39" s="70"/>
      <c r="O39" s="70"/>
      <c r="P39" s="245"/>
      <c r="Q39" s="125"/>
      <c r="R39" s="125"/>
      <c r="S39" s="125"/>
      <c r="T39" s="125"/>
      <c r="U39" s="125"/>
      <c r="V39" s="71"/>
      <c r="W39" s="133"/>
      <c r="X39" s="21"/>
      <c r="BD39" s="21"/>
      <c r="BE39" s="272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5"/>
    </row>
    <row r="40" spans="1:112" ht="24" customHeight="1" x14ac:dyDescent="0.55000000000000004">
      <c r="I40" s="245"/>
      <c r="J40" s="69"/>
      <c r="K40" s="70"/>
      <c r="L40" s="70"/>
      <c r="M40" s="70"/>
      <c r="N40" s="70"/>
      <c r="O40" s="70"/>
      <c r="P40" s="245"/>
      <c r="Q40" s="125"/>
      <c r="R40" s="125"/>
      <c r="S40" s="125"/>
      <c r="T40" s="125"/>
      <c r="U40" s="125"/>
      <c r="V40" s="71"/>
      <c r="W40" s="133"/>
      <c r="X40" s="22"/>
      <c r="BC40" s="10"/>
      <c r="BD40" s="22"/>
      <c r="BE40" s="272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5"/>
    </row>
    <row r="41" spans="1:112" ht="24" customHeight="1" x14ac:dyDescent="0.55000000000000004">
      <c r="I41" s="245"/>
      <c r="J41" s="69"/>
      <c r="K41" s="70"/>
      <c r="L41" s="70"/>
      <c r="M41" s="70"/>
      <c r="N41" s="70"/>
      <c r="O41" s="70"/>
      <c r="P41" s="245"/>
      <c r="Q41" s="125"/>
      <c r="R41" s="125"/>
      <c r="S41" s="125"/>
      <c r="T41" s="125"/>
      <c r="U41" s="125"/>
      <c r="V41" s="71"/>
      <c r="W41" s="133"/>
      <c r="X41" s="25"/>
      <c r="BC41" s="17"/>
      <c r="BD41" s="25"/>
      <c r="BE41" s="272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5"/>
    </row>
    <row r="42" spans="1:112" ht="24" customHeight="1" x14ac:dyDescent="0.55000000000000004">
      <c r="I42" s="245"/>
      <c r="J42" s="69"/>
      <c r="K42" s="70"/>
      <c r="L42" s="70"/>
      <c r="M42" s="70"/>
      <c r="N42" s="70"/>
      <c r="O42" s="70"/>
      <c r="P42" s="245"/>
      <c r="Q42" s="125"/>
      <c r="R42" s="125"/>
      <c r="S42" s="125"/>
      <c r="T42" s="125"/>
      <c r="U42" s="125"/>
      <c r="V42" s="71"/>
      <c r="W42" s="133"/>
      <c r="X42" s="24"/>
      <c r="BC42" s="16"/>
      <c r="BD42" s="24"/>
      <c r="BE42" s="272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5"/>
    </row>
    <row r="43" spans="1:112" ht="24" customHeight="1" x14ac:dyDescent="0.55000000000000004">
      <c r="I43" s="245"/>
      <c r="J43" s="72"/>
      <c r="K43" s="73"/>
      <c r="L43" s="73"/>
      <c r="M43" s="73"/>
      <c r="N43" s="73"/>
      <c r="O43" s="73"/>
      <c r="P43" s="245"/>
      <c r="Q43" s="73"/>
      <c r="R43" s="73"/>
      <c r="S43" s="73"/>
      <c r="T43" s="73"/>
      <c r="U43" s="73"/>
      <c r="V43" s="74"/>
      <c r="W43" s="133"/>
      <c r="X43" s="24"/>
      <c r="BC43" s="16"/>
      <c r="BD43" s="24"/>
      <c r="BE43" s="273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7"/>
    </row>
    <row r="44" spans="1:112" ht="24" customHeight="1" x14ac:dyDescent="0.25">
      <c r="I44" s="126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8"/>
      <c r="W44" s="133"/>
      <c r="X44" s="24"/>
      <c r="BC44" s="16"/>
      <c r="BD44" s="24"/>
      <c r="BE44" s="259" t="str">
        <f>I45</f>
        <v>Trave</v>
      </c>
      <c r="BF44" s="214" t="str">
        <f>IF($BS$4&lt;3,"Composição 
(5 - Excelente a 1 - Fraco)","DIFICULDADE")</f>
        <v>Composição 
(5 - Excelente a 1 - Fraco)</v>
      </c>
      <c r="BG44" s="215"/>
      <c r="BH44" s="215"/>
      <c r="BI44" s="215"/>
      <c r="BJ44" s="216" t="s">
        <v>33</v>
      </c>
      <c r="BK44" s="217"/>
      <c r="BL44" s="217"/>
      <c r="BM44" s="217"/>
      <c r="BN44" s="218"/>
      <c r="BO44" s="34" t="s">
        <v>75</v>
      </c>
      <c r="BP44" s="34" t="s">
        <v>69</v>
      </c>
      <c r="BQ44" s="34" t="s">
        <v>70</v>
      </c>
      <c r="BR44" s="210" t="s">
        <v>104</v>
      </c>
      <c r="BS44" s="211"/>
    </row>
    <row r="45" spans="1:112" ht="24" customHeight="1" x14ac:dyDescent="0.25">
      <c r="I45" s="168" t="s">
        <v>28</v>
      </c>
      <c r="J45" s="158" t="s">
        <v>12</v>
      </c>
      <c r="K45" s="158"/>
      <c r="L45" s="158"/>
      <c r="M45" s="159" t="s">
        <v>13</v>
      </c>
      <c r="N45" s="159"/>
      <c r="O45" s="159" t="s">
        <v>14</v>
      </c>
      <c r="P45" s="159"/>
      <c r="Q45" s="159" t="s">
        <v>15</v>
      </c>
      <c r="R45" s="159"/>
      <c r="S45" s="159" t="s">
        <v>31</v>
      </c>
      <c r="T45" s="159"/>
      <c r="U45" s="159" t="s">
        <v>16</v>
      </c>
      <c r="V45" s="159"/>
      <c r="W45" s="133"/>
      <c r="X45" s="24"/>
      <c r="BC45" s="16"/>
      <c r="BD45" s="24"/>
      <c r="BE45" s="260"/>
      <c r="BF45" s="214"/>
      <c r="BG45" s="215"/>
      <c r="BH45" s="215"/>
      <c r="BI45" s="215"/>
      <c r="BJ45" s="213" t="s">
        <v>74</v>
      </c>
      <c r="BK45" s="213"/>
      <c r="BL45" s="213"/>
      <c r="BM45" s="213"/>
      <c r="BN45" s="213"/>
      <c r="BO45" s="37" t="s">
        <v>76</v>
      </c>
      <c r="BP45" s="33"/>
      <c r="BQ45" s="33"/>
      <c r="BR45" s="296"/>
      <c r="BS45" s="297"/>
    </row>
    <row r="46" spans="1:112" ht="24" customHeight="1" x14ac:dyDescent="0.25">
      <c r="I46" s="169"/>
      <c r="J46" s="158"/>
      <c r="K46" s="158"/>
      <c r="L46" s="158"/>
      <c r="M46" s="157">
        <v>2.5</v>
      </c>
      <c r="N46" s="157"/>
      <c r="O46" s="157">
        <v>2</v>
      </c>
      <c r="P46" s="157"/>
      <c r="Q46" s="157">
        <v>1.5</v>
      </c>
      <c r="R46" s="157"/>
      <c r="S46" s="157">
        <v>1</v>
      </c>
      <c r="T46" s="157"/>
      <c r="U46" s="157">
        <v>0.5</v>
      </c>
      <c r="V46" s="157"/>
      <c r="W46" s="133"/>
      <c r="X46" s="24"/>
      <c r="BC46" s="16"/>
      <c r="BD46" s="24"/>
      <c r="BE46" s="260"/>
      <c r="BF46" s="230" t="str">
        <f>IF($BS$4&lt;3,"Cumprimento das exigências","dificuldade executada")</f>
        <v>Cumprimento das exigências</v>
      </c>
      <c r="BG46" s="160"/>
      <c r="BH46" s="160"/>
      <c r="BI46" s="212"/>
      <c r="BJ46" s="213" t="s">
        <v>85</v>
      </c>
      <c r="BK46" s="213"/>
      <c r="BL46" s="213"/>
      <c r="BM46" s="213"/>
      <c r="BN46" s="213"/>
      <c r="BO46" s="52" t="s">
        <v>77</v>
      </c>
      <c r="BP46" s="53"/>
      <c r="BQ46" s="57"/>
      <c r="BR46" s="257" t="s">
        <v>35</v>
      </c>
      <c r="BS46" s="258"/>
    </row>
    <row r="47" spans="1:112" ht="24" customHeight="1" x14ac:dyDescent="0.25">
      <c r="I47" s="169"/>
      <c r="J47" s="160" t="s">
        <v>19</v>
      </c>
      <c r="K47" s="160"/>
      <c r="L47" s="160"/>
      <c r="M47" s="152"/>
      <c r="N47" s="153"/>
      <c r="O47" s="152"/>
      <c r="P47" s="153"/>
      <c r="Q47" s="152"/>
      <c r="R47" s="153"/>
      <c r="S47" s="152"/>
      <c r="T47" s="153"/>
      <c r="U47" s="152"/>
      <c r="V47" s="153"/>
      <c r="W47" s="133"/>
      <c r="X47" s="21"/>
      <c r="BD47" s="21"/>
      <c r="BE47" s="260"/>
      <c r="BF47" s="230"/>
      <c r="BG47" s="160"/>
      <c r="BH47" s="160"/>
      <c r="BI47" s="212"/>
      <c r="BJ47" s="213" t="s">
        <v>34</v>
      </c>
      <c r="BK47" s="213"/>
      <c r="BL47" s="213"/>
      <c r="BM47" s="213"/>
      <c r="BN47" s="213"/>
      <c r="BO47" s="52" t="s">
        <v>78</v>
      </c>
      <c r="BP47" s="33"/>
      <c r="BQ47" s="35"/>
      <c r="BR47" s="257"/>
      <c r="BS47" s="258"/>
    </row>
    <row r="48" spans="1:112" ht="24" customHeight="1" x14ac:dyDescent="0.25">
      <c r="I48" s="169"/>
      <c r="J48" s="160" t="s">
        <v>20</v>
      </c>
      <c r="K48" s="160"/>
      <c r="L48" s="160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33"/>
      <c r="X48" s="22"/>
      <c r="BC48" s="10"/>
      <c r="BD48" s="22"/>
      <c r="BE48" s="260"/>
      <c r="BJ48" s="213" t="s">
        <v>73</v>
      </c>
      <c r="BK48" s="213"/>
      <c r="BL48" s="213"/>
      <c r="BM48" s="213"/>
      <c r="BN48" s="213"/>
      <c r="BO48" s="52" t="s">
        <v>79</v>
      </c>
      <c r="BP48" s="33"/>
      <c r="BQ48" s="35"/>
      <c r="BR48" s="114" t="s">
        <v>84</v>
      </c>
      <c r="BS48" s="53"/>
    </row>
    <row r="49" spans="1:71" ht="24" customHeight="1" x14ac:dyDescent="0.25">
      <c r="I49" s="169"/>
      <c r="J49" s="160" t="s">
        <v>21</v>
      </c>
      <c r="K49" s="160"/>
      <c r="L49" s="160"/>
      <c r="M49" s="152"/>
      <c r="N49" s="153"/>
      <c r="O49" s="152"/>
      <c r="P49" s="153"/>
      <c r="Q49" s="152"/>
      <c r="R49" s="153"/>
      <c r="S49" s="152"/>
      <c r="T49" s="153"/>
      <c r="U49" s="152"/>
      <c r="V49" s="153"/>
      <c r="W49" s="133"/>
      <c r="X49" s="25"/>
      <c r="BC49" s="17"/>
      <c r="BD49" s="25"/>
      <c r="BE49" s="260"/>
      <c r="BF49" s="289" t="s">
        <v>232</v>
      </c>
      <c r="BG49" s="290"/>
      <c r="BH49" s="290"/>
      <c r="BI49" s="291"/>
      <c r="BJ49" s="213" t="s">
        <v>72</v>
      </c>
      <c r="BK49" s="213"/>
      <c r="BL49" s="213"/>
      <c r="BM49" s="213"/>
      <c r="BN49" s="213"/>
      <c r="BO49" s="52" t="s">
        <v>80</v>
      </c>
      <c r="BP49" s="33"/>
      <c r="BQ49" s="35"/>
      <c r="BR49" s="114" t="s">
        <v>84</v>
      </c>
      <c r="BS49" s="53"/>
    </row>
    <row r="50" spans="1:71" ht="24" customHeight="1" x14ac:dyDescent="0.3">
      <c r="A50" s="4" t="s">
        <v>113</v>
      </c>
      <c r="B50" s="4" t="s">
        <v>114</v>
      </c>
      <c r="C50" s="4" t="s">
        <v>112</v>
      </c>
      <c r="D50" s="4" t="s">
        <v>111</v>
      </c>
      <c r="G50"/>
      <c r="H50"/>
      <c r="I50" s="169"/>
      <c r="J50" s="160" t="s">
        <v>22</v>
      </c>
      <c r="K50" s="160"/>
      <c r="L50" s="160"/>
      <c r="M50" s="152"/>
      <c r="N50" s="153"/>
      <c r="O50" s="152"/>
      <c r="P50" s="153"/>
      <c r="Q50" s="152"/>
      <c r="R50" s="153"/>
      <c r="S50" s="152"/>
      <c r="T50" s="153"/>
      <c r="U50" s="152"/>
      <c r="V50" s="153"/>
      <c r="W50" s="133"/>
      <c r="X50" s="24"/>
      <c r="BC50" s="16"/>
      <c r="BD50" s="24"/>
      <c r="BE50" s="260"/>
      <c r="BF50" s="292"/>
      <c r="BG50" s="292"/>
      <c r="BH50" s="292"/>
      <c r="BI50" s="293"/>
      <c r="BJ50" s="213" t="s">
        <v>100</v>
      </c>
      <c r="BK50" s="213"/>
      <c r="BL50" s="213"/>
      <c r="BM50" s="213"/>
      <c r="BN50" s="213"/>
      <c r="BO50" s="52" t="s">
        <v>103</v>
      </c>
      <c r="BP50" s="33"/>
      <c r="BQ50" s="35"/>
      <c r="BR50" s="114" t="s">
        <v>84</v>
      </c>
      <c r="BS50" s="53"/>
    </row>
    <row r="51" spans="1:71" ht="24" customHeight="1" x14ac:dyDescent="0.25">
      <c r="A51" s="4">
        <f>IF(I52="A",1,IF(I52="b",2,IF(I52="",0,IF(I52="c",3))))</f>
        <v>0</v>
      </c>
      <c r="B51" s="4">
        <f>IF(AND(V4&gt;0,$P$7&gt;0,I45="trave"),2,0)</f>
        <v>0</v>
      </c>
      <c r="C51" s="4">
        <f>IF($P$7="Masculino",2,IF($P$7="feminino",1,IF($P$7="",0)))</f>
        <v>0</v>
      </c>
      <c r="D51" s="4">
        <f>IF($V$4=1,1,IF($V$4=2,2,IF($V$4=3,3,IF($V$4="",0))))</f>
        <v>0</v>
      </c>
      <c r="E51" s="4" t="str">
        <f>CONCATENATE(D51&amp;"."&amp;C51&amp;"."&amp;B51&amp;"."&amp;A51)</f>
        <v>0.0.0.0</v>
      </c>
      <c r="F51" s="4">
        <f>IFERROR(INDEX(Folha2!$C1:$C100,MATCH('cartas de competição-artística'!E51,Folha2!$B1:$B100,0)),0)</f>
        <v>0</v>
      </c>
      <c r="I51" s="170"/>
      <c r="J51" s="246" t="s">
        <v>18</v>
      </c>
      <c r="K51" s="247"/>
      <c r="L51" s="248"/>
      <c r="M51" s="251"/>
      <c r="N51" s="251"/>
      <c r="O51" s="251"/>
      <c r="P51" s="124"/>
      <c r="Q51" s="124"/>
      <c r="R51" s="124"/>
      <c r="S51" s="124"/>
      <c r="T51" s="124"/>
      <c r="U51" s="124"/>
      <c r="V51" s="129"/>
      <c r="W51" s="133"/>
      <c r="X51" s="24"/>
      <c r="BC51" s="16"/>
      <c r="BD51" s="24"/>
      <c r="BE51" s="260"/>
      <c r="BF51" s="230" t="s">
        <v>19</v>
      </c>
      <c r="BG51" s="160"/>
      <c r="BH51" s="50"/>
      <c r="BI51" s="67" t="s">
        <v>99</v>
      </c>
      <c r="BJ51" s="213" t="s">
        <v>101</v>
      </c>
      <c r="BK51" s="213"/>
      <c r="BL51" s="213"/>
      <c r="BM51" s="213"/>
      <c r="BN51" s="213"/>
      <c r="BO51" s="52" t="s">
        <v>79</v>
      </c>
      <c r="BP51" s="33"/>
      <c r="BQ51" s="35"/>
      <c r="BR51" s="114" t="str">
        <f>IF($BS$4&lt;3,"Cump.","Dific.")</f>
        <v>Cump.</v>
      </c>
      <c r="BS51" s="53"/>
    </row>
    <row r="52" spans="1:71" ht="24" customHeight="1" x14ac:dyDescent="0.55000000000000004">
      <c r="A52" s="4" t="s">
        <v>113</v>
      </c>
      <c r="B52" s="4" t="s">
        <v>114</v>
      </c>
      <c r="C52" s="4" t="s">
        <v>112</v>
      </c>
      <c r="D52" s="4" t="s">
        <v>111</v>
      </c>
      <c r="I52" s="182"/>
      <c r="J52" s="68"/>
      <c r="K52" s="68"/>
      <c r="L52" s="68"/>
      <c r="M52" s="68"/>
      <c r="N52" s="68"/>
      <c r="O52" s="154" t="s">
        <v>177</v>
      </c>
      <c r="P52" s="154"/>
      <c r="Q52" s="155">
        <f>IFERROR(INDEX(Folha2!$D1:$D100,MATCH('cartas de competição-artística'!F56,Folha2!$C1:$C100,0)),0)</f>
        <v>0</v>
      </c>
      <c r="R52" s="156">
        <f>IFERROR(INDEX(#REF!,MATCH('cartas de competição-artística'!M50,#REF!,0)),0)</f>
        <v>0</v>
      </c>
      <c r="S52" s="249" t="s">
        <v>178</v>
      </c>
      <c r="T52" s="250"/>
      <c r="U52" s="155"/>
      <c r="V52" s="156"/>
      <c r="W52" s="133"/>
      <c r="X52" s="24"/>
      <c r="BC52" s="16"/>
      <c r="BD52" s="24"/>
      <c r="BE52" s="260"/>
      <c r="BF52" s="230" t="s">
        <v>20</v>
      </c>
      <c r="BG52" s="160"/>
      <c r="BH52" s="50"/>
      <c r="BI52" s="212"/>
      <c r="BJ52" s="213" t="s">
        <v>102</v>
      </c>
      <c r="BK52" s="213"/>
      <c r="BL52" s="213"/>
      <c r="BM52" s="213"/>
      <c r="BN52" s="213"/>
      <c r="BO52" s="52" t="s">
        <v>80</v>
      </c>
      <c r="BP52" s="33"/>
      <c r="BQ52" s="35"/>
      <c r="BR52" s="116" t="s">
        <v>36</v>
      </c>
      <c r="BS52" s="117"/>
    </row>
    <row r="53" spans="1:71" ht="24" customHeight="1" x14ac:dyDescent="0.55000000000000004">
      <c r="A53" s="4">
        <f>IF(I52="A",1,IF(I52="b",2,IF(I52="",0,IF(I52="c",3))))</f>
        <v>0</v>
      </c>
      <c r="B53" s="4">
        <f>IF(AND(V4&gt;0,$P$7&gt;0,I45="barra fixa"),3,0)</f>
        <v>0</v>
      </c>
      <c r="C53" s="4">
        <f>IF($P$7="Masculino",2,IF($P$7="feminino",1,IF($P$7="",0)))</f>
        <v>0</v>
      </c>
      <c r="D53" s="4">
        <f>IF($V$4=1,1,IF($V$4=2,2,IF($V$4=3,3,IF($V$4="",0))))</f>
        <v>0</v>
      </c>
      <c r="E53" s="4" t="str">
        <f>CONCATENATE(D53&amp;"."&amp;C53&amp;"."&amp;B53&amp;"."&amp;A53)</f>
        <v>0.0.0.0</v>
      </c>
      <c r="F53" s="4">
        <f>IFERROR(INDEX(Folha2!$C1:$C100,MATCH('cartas de competição-artística'!E53,Folha2!$B1:$B100,0)),0)</f>
        <v>0</v>
      </c>
      <c r="I53" s="183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71"/>
      <c r="W53" s="133"/>
      <c r="X53" s="24"/>
      <c r="BC53" s="16"/>
      <c r="BD53" s="24"/>
      <c r="BE53" s="260"/>
      <c r="BF53" s="230" t="s">
        <v>21</v>
      </c>
      <c r="BG53" s="160"/>
      <c r="BH53" s="50"/>
      <c r="BI53" s="212"/>
      <c r="BJ53" s="213" t="s">
        <v>67</v>
      </c>
      <c r="BK53" s="213"/>
      <c r="BL53" s="213"/>
      <c r="BM53" s="213"/>
      <c r="BN53" s="213"/>
      <c r="BO53" s="52" t="s">
        <v>81</v>
      </c>
      <c r="BP53" s="33"/>
      <c r="BQ53" s="35"/>
      <c r="BR53" s="240" t="s">
        <v>83</v>
      </c>
      <c r="BS53" s="212"/>
    </row>
    <row r="54" spans="1:71" ht="24" customHeight="1" x14ac:dyDescent="0.55000000000000004">
      <c r="A54" s="4" t="s">
        <v>113</v>
      </c>
      <c r="B54" s="4" t="s">
        <v>114</v>
      </c>
      <c r="C54" s="4" t="s">
        <v>112</v>
      </c>
      <c r="D54" s="4" t="s">
        <v>111</v>
      </c>
      <c r="I54" s="183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71"/>
      <c r="W54" s="133"/>
      <c r="X54" s="24"/>
      <c r="BC54" s="16"/>
      <c r="BD54" s="24"/>
      <c r="BE54" s="260"/>
      <c r="BF54" s="286" t="s">
        <v>22</v>
      </c>
      <c r="BG54" s="287"/>
      <c r="BH54" s="64"/>
      <c r="BI54" s="238"/>
      <c r="BJ54" s="288" t="s">
        <v>68</v>
      </c>
      <c r="BK54" s="288"/>
      <c r="BL54" s="288"/>
      <c r="BM54" s="288"/>
      <c r="BN54" s="288"/>
      <c r="BO54" s="65" t="s">
        <v>82</v>
      </c>
      <c r="BP54" s="66"/>
      <c r="BQ54" s="115"/>
      <c r="BR54" s="241"/>
      <c r="BS54" s="212"/>
    </row>
    <row r="55" spans="1:71" ht="24" customHeight="1" x14ac:dyDescent="0.55000000000000004">
      <c r="A55" s="4">
        <f>IF(I52="A",1,IF(I52="b",2,IF(I52="",0,IF(I52="c",3))))</f>
        <v>0</v>
      </c>
      <c r="B55" s="4">
        <f>IF(AND(V4&gt;0,$P$7&gt;0,I45="paralelas"),5,0)</f>
        <v>0</v>
      </c>
      <c r="C55" s="4">
        <f>IF($P$7="Masculino",2,IF($P$7="feminino",1,IF($P$7="",0)))</f>
        <v>0</v>
      </c>
      <c r="D55" s="4">
        <f>IF($V$4=1,1,IF($V$4=2,2,IF($V$4=3,3,IF($V$4="",0))))</f>
        <v>0</v>
      </c>
      <c r="E55" s="4" t="str">
        <f>CONCATENATE(D55&amp;"."&amp;C55&amp;"."&amp;B55&amp;"."&amp;A55)</f>
        <v>0.0.0.0</v>
      </c>
      <c r="F55" s="4">
        <f>IFERROR(INDEX(Folha2!$C1:$C100,MATCH('cartas de competição-artística'!E55,Folha2!$B1:$B100,0)),0)</f>
        <v>0</v>
      </c>
      <c r="I55" s="183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71"/>
      <c r="W55" s="133"/>
      <c r="X55" s="21"/>
      <c r="BD55" s="21"/>
      <c r="BE55" s="260"/>
      <c r="BF55" s="262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  <c r="BS55" s="264"/>
    </row>
    <row r="56" spans="1:71" ht="24" customHeight="1" x14ac:dyDescent="0.55000000000000004">
      <c r="C56" s="4">
        <f>SUM(B51,B53,B55)</f>
        <v>0</v>
      </c>
      <c r="E56" s="4" t="str">
        <f>INDEX(E51:E55,MATCH(C56,B51:B55,0))</f>
        <v>0.0.0.0</v>
      </c>
      <c r="F56" s="4">
        <f>IF(COUNT(F51:F55)=3,0,CONCATENATE(F59&amp;F60&amp;F61))</f>
        <v>0</v>
      </c>
      <c r="I56" s="183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71"/>
      <c r="W56" s="133"/>
      <c r="X56" s="22"/>
      <c r="BC56" s="10"/>
      <c r="BD56" s="22"/>
      <c r="BE56" s="260"/>
      <c r="BF56" s="265"/>
      <c r="BG56" s="266"/>
      <c r="BH56" s="266"/>
      <c r="BI56" s="266"/>
      <c r="BJ56" s="266"/>
      <c r="BK56" s="266"/>
      <c r="BL56" s="266"/>
      <c r="BM56" s="266"/>
      <c r="BN56" s="266"/>
      <c r="BO56" s="266"/>
      <c r="BP56" s="266"/>
      <c r="BQ56" s="266"/>
      <c r="BR56" s="266"/>
      <c r="BS56" s="267"/>
    </row>
    <row r="57" spans="1:71" ht="24" customHeight="1" x14ac:dyDescent="0.55000000000000004">
      <c r="I57" s="183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71"/>
      <c r="W57" s="133"/>
      <c r="X57" s="25"/>
      <c r="BC57" s="17"/>
      <c r="BD57" s="25"/>
      <c r="BE57" s="260"/>
      <c r="BF57" s="265"/>
      <c r="BG57" s="266"/>
      <c r="BH57" s="266"/>
      <c r="BI57" s="266"/>
      <c r="BJ57" s="266"/>
      <c r="BK57" s="266"/>
      <c r="BL57" s="266"/>
      <c r="BM57" s="266"/>
      <c r="BN57" s="266"/>
      <c r="BO57" s="266"/>
      <c r="BP57" s="266"/>
      <c r="BQ57" s="266"/>
      <c r="BR57" s="266"/>
      <c r="BS57" s="267"/>
    </row>
    <row r="58" spans="1:71" ht="24" customHeight="1" x14ac:dyDescent="0.55000000000000004">
      <c r="I58" s="183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71"/>
      <c r="W58" s="133"/>
      <c r="X58" s="24"/>
      <c r="BC58" s="16"/>
      <c r="BD58" s="24"/>
      <c r="BE58" s="260"/>
      <c r="BF58" s="265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7"/>
    </row>
    <row r="59" spans="1:71" ht="24" customHeight="1" x14ac:dyDescent="0.55000000000000004">
      <c r="F59" s="4" t="str">
        <f>IF(F51=0,"",F51)</f>
        <v/>
      </c>
      <c r="I59" s="184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4"/>
      <c r="W59" s="133"/>
      <c r="X59" s="24"/>
      <c r="BC59" s="16"/>
      <c r="BD59" s="24"/>
      <c r="BE59" s="260"/>
      <c r="BF59" s="265"/>
      <c r="BG59" s="266"/>
      <c r="BH59" s="266"/>
      <c r="BI59" s="266"/>
      <c r="BJ59" s="266"/>
      <c r="BK59" s="266"/>
      <c r="BL59" s="266"/>
      <c r="BM59" s="266"/>
      <c r="BN59" s="266"/>
      <c r="BO59" s="266"/>
      <c r="BP59" s="266"/>
      <c r="BQ59" s="266"/>
      <c r="BR59" s="266"/>
      <c r="BS59" s="267"/>
    </row>
    <row r="60" spans="1:71" ht="24" customHeight="1" x14ac:dyDescent="0.25">
      <c r="F60" s="4" t="str">
        <f>IF(F53=0,"",F53)</f>
        <v/>
      </c>
      <c r="X60" s="24"/>
      <c r="BC60" s="16"/>
      <c r="BD60" s="24"/>
      <c r="BE60" s="260"/>
      <c r="BF60" s="265"/>
      <c r="BG60" s="266"/>
      <c r="BH60" s="266"/>
      <c r="BI60" s="266"/>
      <c r="BJ60" s="266"/>
      <c r="BK60" s="266"/>
      <c r="BL60" s="266"/>
      <c r="BM60" s="266"/>
      <c r="BN60" s="266"/>
      <c r="BO60" s="266"/>
      <c r="BP60" s="266"/>
      <c r="BQ60" s="266"/>
      <c r="BR60" s="266"/>
      <c r="BS60" s="267"/>
    </row>
    <row r="61" spans="1:71" ht="24" customHeight="1" x14ac:dyDescent="0.25">
      <c r="F61" s="4" t="str">
        <f>IF(F55=0,"",F55)</f>
        <v/>
      </c>
      <c r="X61" s="24"/>
      <c r="BC61" s="16"/>
      <c r="BD61" s="24"/>
      <c r="BE61" s="260"/>
      <c r="BF61" s="265"/>
      <c r="BG61" s="266"/>
      <c r="BH61" s="266"/>
      <c r="BI61" s="266"/>
      <c r="BJ61" s="266"/>
      <c r="BK61" s="266"/>
      <c r="BL61" s="266"/>
      <c r="BM61" s="266"/>
      <c r="BN61" s="266"/>
      <c r="BO61" s="266"/>
      <c r="BP61" s="266"/>
      <c r="BQ61" s="266"/>
      <c r="BR61" s="266"/>
      <c r="BS61" s="267"/>
    </row>
    <row r="62" spans="1:71" ht="24" customHeight="1" x14ac:dyDescent="0.25">
      <c r="X62" s="24"/>
      <c r="BC62" s="16"/>
      <c r="BD62" s="24"/>
      <c r="BE62" s="261"/>
      <c r="BF62" s="268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70"/>
    </row>
    <row r="63" spans="1:71" ht="1.8" customHeight="1" x14ac:dyDescent="0.25">
      <c r="X63" s="21"/>
      <c r="BD63" s="21"/>
      <c r="BE63" s="61"/>
      <c r="BF63" s="61"/>
      <c r="BG63" s="61"/>
      <c r="BS63" s="61"/>
    </row>
    <row r="64" spans="1:71" ht="15" customHeight="1" x14ac:dyDescent="0.25">
      <c r="BE64" s="61"/>
      <c r="BF64" s="61"/>
      <c r="BG64" s="236" t="s">
        <v>37</v>
      </c>
      <c r="BH64" s="236"/>
      <c r="BI64" s="228" t="s">
        <v>27</v>
      </c>
      <c r="BJ64" s="228"/>
      <c r="BK64" s="229" t="s">
        <v>26</v>
      </c>
      <c r="BL64" s="229"/>
      <c r="BM64" s="229"/>
      <c r="BN64" s="235" t="str">
        <f>I45</f>
        <v>Trave</v>
      </c>
      <c r="BO64" s="235"/>
      <c r="BP64" s="227" t="s">
        <v>38</v>
      </c>
      <c r="BQ64" s="227"/>
      <c r="BR64" s="61"/>
      <c r="BS64" s="61"/>
    </row>
    <row r="65" spans="9:71" ht="16.2" customHeight="1" x14ac:dyDescent="0.25">
      <c r="BG65" s="237"/>
      <c r="BH65" s="237"/>
      <c r="BI65" s="212"/>
      <c r="BJ65" s="212"/>
      <c r="BK65" s="212"/>
      <c r="BL65" s="212"/>
      <c r="BM65" s="212"/>
      <c r="BN65" s="212"/>
      <c r="BO65" s="212"/>
      <c r="BP65" s="234"/>
      <c r="BQ65" s="234"/>
      <c r="BS65" s="123"/>
    </row>
    <row r="66" spans="9:71" ht="24.75" customHeight="1" x14ac:dyDescent="0.25"/>
    <row r="67" spans="9:71" ht="24.75" customHeight="1" x14ac:dyDescent="0.25"/>
    <row r="68" spans="9:71" ht="24.75" customHeight="1" x14ac:dyDescent="0.25"/>
    <row r="69" spans="9:71" ht="24.75" customHeight="1" x14ac:dyDescent="0.25"/>
    <row r="70" spans="9:71" ht="24.75" customHeight="1" x14ac:dyDescent="0.25"/>
    <row r="71" spans="9:71" ht="22.5" customHeight="1" x14ac:dyDescent="0.25"/>
    <row r="77" spans="9:71" x14ac:dyDescent="0.25"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9:71" x14ac:dyDescent="0.25"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9:71" x14ac:dyDescent="0.25"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9:71" x14ac:dyDescent="0.25"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9:22" x14ac:dyDescent="0.25"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9:22" x14ac:dyDescent="0.25"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9:22" x14ac:dyDescent="0.25"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9:22" x14ac:dyDescent="0.25"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9:22" x14ac:dyDescent="0.25"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9:22" x14ac:dyDescent="0.25"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9:22" x14ac:dyDescent="0.25"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9:22" x14ac:dyDescent="0.25"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9:22" x14ac:dyDescent="0.25"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9:22" x14ac:dyDescent="0.25"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9:22" x14ac:dyDescent="0.25"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</sheetData>
  <sheetProtection algorithmName="SHA-512" hashValue="B/tGDXDJ9vl35CzqJ3XF6VvcRYah+WewmOQkD9bWRSgdQdU7r7tmHlhPZBs8RD0y9MMb1/mMNrEEa28an15u0Q==" saltValue="BL6VhyovRnLZrEyggEMaUQ==" spinCount="100000" sheet="1" objects="1" scenarios="1" autoFilter="0"/>
  <mergeCells count="296">
    <mergeCell ref="CL10:CQ11"/>
    <mergeCell ref="CR10:CV10"/>
    <mergeCell ref="CW10:CY10"/>
    <mergeCell ref="CB11:CF11"/>
    <mergeCell ref="CG11:CI11"/>
    <mergeCell ref="CR11:CV11"/>
    <mergeCell ref="CW11:CY11"/>
    <mergeCell ref="P7:R7"/>
    <mergeCell ref="AF7:AH7"/>
    <mergeCell ref="AV7:AX7"/>
    <mergeCell ref="BL7:BN7"/>
    <mergeCell ref="CC7:CE7"/>
    <mergeCell ref="CS7:CU7"/>
    <mergeCell ref="AA7:AD7"/>
    <mergeCell ref="Y7:Z7"/>
    <mergeCell ref="Y10:AD11"/>
    <mergeCell ref="AE10:AI10"/>
    <mergeCell ref="AJ10:AL10"/>
    <mergeCell ref="AE11:AI11"/>
    <mergeCell ref="AJ11:AL11"/>
    <mergeCell ref="BF11:BH12"/>
    <mergeCell ref="BI11:BI12"/>
    <mergeCell ref="CU6:CW6"/>
    <mergeCell ref="BV7:BW7"/>
    <mergeCell ref="BX7:CA7"/>
    <mergeCell ref="CG7:CI7"/>
    <mergeCell ref="CL7:CM7"/>
    <mergeCell ref="CN7:CQ7"/>
    <mergeCell ref="CW7:CY7"/>
    <mergeCell ref="CX5:CX6"/>
    <mergeCell ref="CE4:CG4"/>
    <mergeCell ref="CU4:CW4"/>
    <mergeCell ref="CE5:CG5"/>
    <mergeCell ref="CI5:CI6"/>
    <mergeCell ref="CU5:CW5"/>
    <mergeCell ref="BX4:CB6"/>
    <mergeCell ref="CC4:CD4"/>
    <mergeCell ref="CC5:CD5"/>
    <mergeCell ref="CC6:CD6"/>
    <mergeCell ref="CN4:CR6"/>
    <mergeCell ref="CS4:CT4"/>
    <mergeCell ref="CS5:CT5"/>
    <mergeCell ref="CS6:CT6"/>
    <mergeCell ref="BS53:BS54"/>
    <mergeCell ref="BJ51:BN51"/>
    <mergeCell ref="BJ52:BN52"/>
    <mergeCell ref="CH5:CH6"/>
    <mergeCell ref="BV10:CA11"/>
    <mergeCell ref="CB10:CF10"/>
    <mergeCell ref="S52:T52"/>
    <mergeCell ref="U52:V52"/>
    <mergeCell ref="BF54:BG54"/>
    <mergeCell ref="BJ54:BN54"/>
    <mergeCell ref="BF53:BG53"/>
    <mergeCell ref="BJ53:BN53"/>
    <mergeCell ref="BJ49:BN49"/>
    <mergeCell ref="BJ50:BN50"/>
    <mergeCell ref="S45:T45"/>
    <mergeCell ref="BF49:BI50"/>
    <mergeCell ref="BJ46:BN46"/>
    <mergeCell ref="BJ47:BN47"/>
    <mergeCell ref="BJ12:BN12"/>
    <mergeCell ref="BJ13:BN13"/>
    <mergeCell ref="BQ34:BQ35"/>
    <mergeCell ref="BR45:BS45"/>
    <mergeCell ref="BJ14:BN14"/>
    <mergeCell ref="CG10:CI10"/>
    <mergeCell ref="I52:I59"/>
    <mergeCell ref="J51:L51"/>
    <mergeCell ref="M51:O51"/>
    <mergeCell ref="O52:P52"/>
    <mergeCell ref="Q52:R52"/>
    <mergeCell ref="Q49:R49"/>
    <mergeCell ref="J50:L50"/>
    <mergeCell ref="M50:N50"/>
    <mergeCell ref="O50:P50"/>
    <mergeCell ref="Q50:R50"/>
    <mergeCell ref="J49:L49"/>
    <mergeCell ref="M49:N49"/>
    <mergeCell ref="O49:P49"/>
    <mergeCell ref="BR46:BS47"/>
    <mergeCell ref="BE44:BE62"/>
    <mergeCell ref="BF55:BS62"/>
    <mergeCell ref="BE28:BE43"/>
    <mergeCell ref="S20:T20"/>
    <mergeCell ref="U20:V20"/>
    <mergeCell ref="BR34:BS35"/>
    <mergeCell ref="BJ45:BN45"/>
    <mergeCell ref="BF30:BG30"/>
    <mergeCell ref="BF31:BG31"/>
    <mergeCell ref="BF32:BG32"/>
    <mergeCell ref="BF33:BG33"/>
    <mergeCell ref="BF35:BG35"/>
    <mergeCell ref="BJ44:BN44"/>
    <mergeCell ref="BF28:BI28"/>
    <mergeCell ref="BF29:BG29"/>
    <mergeCell ref="BR44:BS44"/>
    <mergeCell ref="R28:V28"/>
    <mergeCell ref="U49:V49"/>
    <mergeCell ref="U50:V50"/>
    <mergeCell ref="S50:T50"/>
    <mergeCell ref="S49:T49"/>
    <mergeCell ref="U46:V46"/>
    <mergeCell ref="BR53:BR54"/>
    <mergeCell ref="BR18:BR19"/>
    <mergeCell ref="FG1:FG2"/>
    <mergeCell ref="BF9:BI10"/>
    <mergeCell ref="BJ10:BN10"/>
    <mergeCell ref="I37:I43"/>
    <mergeCell ref="P37:P43"/>
    <mergeCell ref="BE9:BE27"/>
    <mergeCell ref="J19:L19"/>
    <mergeCell ref="O20:P20"/>
    <mergeCell ref="Q20:R20"/>
    <mergeCell ref="M19:O19"/>
    <mergeCell ref="AO6:AP6"/>
    <mergeCell ref="BS18:BS19"/>
    <mergeCell ref="BF16:BG16"/>
    <mergeCell ref="BF18:BG18"/>
    <mergeCell ref="BF19:BG19"/>
    <mergeCell ref="BF17:BG17"/>
    <mergeCell ref="BI17:BI19"/>
    <mergeCell ref="BF14:BI15"/>
    <mergeCell ref="BR11:BS12"/>
    <mergeCell ref="BJ9:BN9"/>
    <mergeCell ref="BJ16:BN16"/>
    <mergeCell ref="CY5:CY6"/>
    <mergeCell ref="BV6:BW6"/>
    <mergeCell ref="BP64:BQ64"/>
    <mergeCell ref="BI64:BJ64"/>
    <mergeCell ref="BK65:BM65"/>
    <mergeCell ref="BK64:BM64"/>
    <mergeCell ref="BF46:BH47"/>
    <mergeCell ref="BI46:BI47"/>
    <mergeCell ref="BJ29:BN29"/>
    <mergeCell ref="BJ30:BN30"/>
    <mergeCell ref="BP65:BQ65"/>
    <mergeCell ref="BF51:BG51"/>
    <mergeCell ref="BN64:BO64"/>
    <mergeCell ref="BI65:BJ65"/>
    <mergeCell ref="BN65:BO65"/>
    <mergeCell ref="BG64:BH65"/>
    <mergeCell ref="BF52:BG52"/>
    <mergeCell ref="BI52:BI54"/>
    <mergeCell ref="BJ31:BN31"/>
    <mergeCell ref="BJ48:BN48"/>
    <mergeCell ref="BJ15:BN15"/>
    <mergeCell ref="AH4:AJ4"/>
    <mergeCell ref="AH5:AJ5"/>
    <mergeCell ref="AK5:AK6"/>
    <mergeCell ref="AH6:AJ6"/>
    <mergeCell ref="AJ7:AL7"/>
    <mergeCell ref="BJ17:BN17"/>
    <mergeCell ref="BF44:BI45"/>
    <mergeCell ref="BJ28:BN28"/>
    <mergeCell ref="BF34:BG34"/>
    <mergeCell ref="BJ18:BN18"/>
    <mergeCell ref="BJ19:BN19"/>
    <mergeCell ref="AO7:AP7"/>
    <mergeCell ref="AQ7:AT7"/>
    <mergeCell ref="AZ7:BB7"/>
    <mergeCell ref="BE7:BF7"/>
    <mergeCell ref="BG7:BJ7"/>
    <mergeCell ref="AX4:AZ4"/>
    <mergeCell ref="BE6:BF6"/>
    <mergeCell ref="AX6:AZ6"/>
    <mergeCell ref="BG6:BI6"/>
    <mergeCell ref="BG4:BK5"/>
    <mergeCell ref="BL5:BN5"/>
    <mergeCell ref="BL6:BN6"/>
    <mergeCell ref="AZ10:BB10"/>
    <mergeCell ref="AU11:AY11"/>
    <mergeCell ref="AZ11:BB11"/>
    <mergeCell ref="BQ7:BS7"/>
    <mergeCell ref="BR5:BR6"/>
    <mergeCell ref="BS5:BS6"/>
    <mergeCell ref="BO6:BQ6"/>
    <mergeCell ref="BR9:BS9"/>
    <mergeCell ref="BR10:BS10"/>
    <mergeCell ref="BJ11:BN11"/>
    <mergeCell ref="J18:L18"/>
    <mergeCell ref="O16:P16"/>
    <mergeCell ref="Q16:R16"/>
    <mergeCell ref="S16:T16"/>
    <mergeCell ref="Q17:R17"/>
    <mergeCell ref="V5:V6"/>
    <mergeCell ref="R6:T6"/>
    <mergeCell ref="U5:U6"/>
    <mergeCell ref="J15:L15"/>
    <mergeCell ref="O15:P15"/>
    <mergeCell ref="Q15:R15"/>
    <mergeCell ref="S15:T15"/>
    <mergeCell ref="J13:L14"/>
    <mergeCell ref="I6:J6"/>
    <mergeCell ref="K7:N7"/>
    <mergeCell ref="R5:T5"/>
    <mergeCell ref="U14:V14"/>
    <mergeCell ref="T11:V11"/>
    <mergeCell ref="T10:V10"/>
    <mergeCell ref="T7:V7"/>
    <mergeCell ref="I7:J7"/>
    <mergeCell ref="M13:N13"/>
    <mergeCell ref="O13:P13"/>
    <mergeCell ref="M15:N15"/>
    <mergeCell ref="J34:L34"/>
    <mergeCell ref="J28:L29"/>
    <mergeCell ref="J31:L31"/>
    <mergeCell ref="J30:L30"/>
    <mergeCell ref="J33:L33"/>
    <mergeCell ref="Y6:Z6"/>
    <mergeCell ref="AL5:AL6"/>
    <mergeCell ref="S17:T17"/>
    <mergeCell ref="U17:V17"/>
    <mergeCell ref="U16:V16"/>
    <mergeCell ref="U13:V13"/>
    <mergeCell ref="U15:V15"/>
    <mergeCell ref="M17:N17"/>
    <mergeCell ref="O17:P17"/>
    <mergeCell ref="Q13:R13"/>
    <mergeCell ref="I10:N11"/>
    <mergeCell ref="O11:S11"/>
    <mergeCell ref="O10:S10"/>
    <mergeCell ref="M16:N16"/>
    <mergeCell ref="Q14:R14"/>
    <mergeCell ref="S14:T14"/>
    <mergeCell ref="I13:I19"/>
    <mergeCell ref="J16:L16"/>
    <mergeCell ref="J17:L17"/>
    <mergeCell ref="J32:L32"/>
    <mergeCell ref="U18:V18"/>
    <mergeCell ref="I45:I51"/>
    <mergeCell ref="Q47:R47"/>
    <mergeCell ref="J48:L48"/>
    <mergeCell ref="M48:N48"/>
    <mergeCell ref="O48:P48"/>
    <mergeCell ref="Q48:R48"/>
    <mergeCell ref="S48:T48"/>
    <mergeCell ref="U48:V48"/>
    <mergeCell ref="P35:R36"/>
    <mergeCell ref="S36:T36"/>
    <mergeCell ref="S35:T35"/>
    <mergeCell ref="N35:O35"/>
    <mergeCell ref="U45:V45"/>
    <mergeCell ref="M46:N46"/>
    <mergeCell ref="O46:P46"/>
    <mergeCell ref="M28:Q28"/>
    <mergeCell ref="I20:I27"/>
    <mergeCell ref="I28:I34"/>
    <mergeCell ref="O18:P18"/>
    <mergeCell ref="Q18:R18"/>
    <mergeCell ref="S18:T18"/>
    <mergeCell ref="M18:N18"/>
    <mergeCell ref="L35:M35"/>
    <mergeCell ref="L36:M36"/>
    <mergeCell ref="Q46:R46"/>
    <mergeCell ref="J45:L46"/>
    <mergeCell ref="M45:N45"/>
    <mergeCell ref="O45:P45"/>
    <mergeCell ref="Q45:R45"/>
    <mergeCell ref="J47:L47"/>
    <mergeCell ref="M47:N47"/>
    <mergeCell ref="O47:P47"/>
    <mergeCell ref="I35:K36"/>
    <mergeCell ref="R4:T4"/>
    <mergeCell ref="AV4:AW4"/>
    <mergeCell ref="AV5:AW5"/>
    <mergeCell ref="AV6:AW6"/>
    <mergeCell ref="U36:V36"/>
    <mergeCell ref="N36:O36"/>
    <mergeCell ref="U35:V35"/>
    <mergeCell ref="S47:T47"/>
    <mergeCell ref="U47:V47"/>
    <mergeCell ref="S46:T46"/>
    <mergeCell ref="S13:T13"/>
    <mergeCell ref="M14:N14"/>
    <mergeCell ref="O14:P14"/>
    <mergeCell ref="AO10:AT11"/>
    <mergeCell ref="AU10:AY10"/>
    <mergeCell ref="P4:Q4"/>
    <mergeCell ref="P5:Q5"/>
    <mergeCell ref="P6:Q6"/>
    <mergeCell ref="K4:O6"/>
    <mergeCell ref="BL4:BN4"/>
    <mergeCell ref="BJ6:BK6"/>
    <mergeCell ref="CE6:CG6"/>
    <mergeCell ref="CL6:CM6"/>
    <mergeCell ref="AA4:AE6"/>
    <mergeCell ref="AF4:AG4"/>
    <mergeCell ref="AF5:AG5"/>
    <mergeCell ref="AF6:AG6"/>
    <mergeCell ref="AQ4:AU6"/>
    <mergeCell ref="BO4:BQ4"/>
    <mergeCell ref="AX5:AZ5"/>
    <mergeCell ref="BA5:BA6"/>
    <mergeCell ref="BB5:BB6"/>
    <mergeCell ref="BO5:BQ5"/>
  </mergeCells>
  <conditionalFormatting sqref="BI65 BE28 BE44 BS65 I45 I28:I34 K4 BK65 BC4:BC9 AH4:AN6 BN65:BQ65 BG6 Y7:AD7 AF7 BO4:BS7 AX4:BC6 BC58:BD62 BC50:BD56 BC42:BD48 BC35:BD40 BD6:BE6 BD4:BG4 BD5:BF5 Y9:BE9 Y8:BS8 AY7:BJ7 AI7:AT7 R4:W5 P4:P5 BL4:BL5">
    <cfRule type="cellIs" dxfId="32" priority="76" operator="equal">
      <formula>0</formula>
    </cfRule>
  </conditionalFormatting>
  <conditionalFormatting sqref="AH4:AN4 BO4:BS4 BC35:BD35 AX4:BG4 V4:W4">
    <cfRule type="cellIs" dxfId="31" priority="77" operator="equal">
      <formula>3</formula>
    </cfRule>
    <cfRule type="cellIs" dxfId="30" priority="78" operator="equal">
      <formula>2</formula>
    </cfRule>
  </conditionalFormatting>
  <conditionalFormatting sqref="BE44 I45">
    <cfRule type="cellIs" dxfId="29" priority="71" operator="greaterThan">
      <formula>0</formula>
    </cfRule>
  </conditionalFormatting>
  <conditionalFormatting sqref="BN64:BO64">
    <cfRule type="cellIs" dxfId="28" priority="51" operator="equal">
      <formula>0</formula>
    </cfRule>
    <cfRule type="cellIs" dxfId="27" priority="54" operator="greaterThan">
      <formula>0</formula>
    </cfRule>
  </conditionalFormatting>
  <conditionalFormatting sqref="P7">
    <cfRule type="expression" dxfId="26" priority="37">
      <formula>AND($K$7&gt;0,$P$7="")</formula>
    </cfRule>
  </conditionalFormatting>
  <conditionalFormatting sqref="R4:T4">
    <cfRule type="expression" dxfId="25" priority="35">
      <formula>AND($K$7&gt;0,$R$4="")</formula>
    </cfRule>
  </conditionalFormatting>
  <conditionalFormatting sqref="R5:T5">
    <cfRule type="expression" dxfId="24" priority="34">
      <formula>AND($K$7&gt;0,$R$5="")</formula>
    </cfRule>
  </conditionalFormatting>
  <conditionalFormatting sqref="T7:W7 W8:W59">
    <cfRule type="expression" dxfId="23" priority="33">
      <formula>AND($K$7&gt;0,$T$7="")</formula>
    </cfRule>
  </conditionalFormatting>
  <conditionalFormatting sqref="V4:W4">
    <cfRule type="expression" dxfId="22" priority="32">
      <formula>AND($K$7&gt;0,$V$4="")</formula>
    </cfRule>
  </conditionalFormatting>
  <conditionalFormatting sqref="V5:W6">
    <cfRule type="expression" dxfId="21" priority="31">
      <formula>AND($K$7&gt;0,$V$5="")</formula>
    </cfRule>
  </conditionalFormatting>
  <conditionalFormatting sqref="FG1:FG2">
    <cfRule type="expression" dxfId="20" priority="79">
      <formula>AND($K$7&gt;0,$R$2&lt;8)</formula>
    </cfRule>
  </conditionalFormatting>
  <conditionalFormatting sqref="CE4:CK6 BV7:CA7 CF7:CQ7 CU4:CY6 BV8:CY9 CV7:CY7">
    <cfRule type="cellIs" dxfId="19" priority="16" operator="equal">
      <formula>0</formula>
    </cfRule>
  </conditionalFormatting>
  <conditionalFormatting sqref="CE4:CK4 CU4:CY4">
    <cfRule type="cellIs" dxfId="18" priority="17" operator="equal">
      <formula>3</formula>
    </cfRule>
    <cfRule type="cellIs" dxfId="17" priority="18" operator="equal">
      <formula>2</formula>
    </cfRule>
  </conditionalFormatting>
  <conditionalFormatting sqref="AV7">
    <cfRule type="cellIs" dxfId="16" priority="11" operator="equal">
      <formula>0</formula>
    </cfRule>
  </conditionalFormatting>
  <conditionalFormatting sqref="BL7">
    <cfRule type="cellIs" dxfId="15" priority="10" operator="equal">
      <formula>0</formula>
    </cfRule>
  </conditionalFormatting>
  <conditionalFormatting sqref="CC7">
    <cfRule type="cellIs" dxfId="14" priority="9" operator="equal">
      <formula>0</formula>
    </cfRule>
  </conditionalFormatting>
  <conditionalFormatting sqref="CS7">
    <cfRule type="cellIs" dxfId="13" priority="8" operator="equal">
      <formula>0</formula>
    </cfRule>
  </conditionalFormatting>
  <conditionalFormatting sqref="I20">
    <cfRule type="expression" dxfId="12" priority="86">
      <formula>AND($V$4=3,$I$20="")</formula>
    </cfRule>
  </conditionalFormatting>
  <conditionalFormatting sqref="I37">
    <cfRule type="expression" dxfId="11" priority="87">
      <formula>AND($V$4=3,$I$37="")</formula>
    </cfRule>
  </conditionalFormatting>
  <conditionalFormatting sqref="P37">
    <cfRule type="expression" dxfId="10" priority="88">
      <formula>AND($V$4=3,$P$37="")</formula>
    </cfRule>
  </conditionalFormatting>
  <conditionalFormatting sqref="I20:I27 I52:I59">
    <cfRule type="expression" dxfId="9" priority="89">
      <formula>$V$4&lt;3</formula>
    </cfRule>
  </conditionalFormatting>
  <conditionalFormatting sqref="I37:I43 P37:P43">
    <cfRule type="expression" dxfId="8" priority="90">
      <formula>$V$4&lt;3</formula>
    </cfRule>
  </conditionalFormatting>
  <conditionalFormatting sqref="I52">
    <cfRule type="expression" dxfId="7" priority="92">
      <formula>AND($V$4=3,$I$52="")</formula>
    </cfRule>
  </conditionalFormatting>
  <conditionalFormatting sqref="X58:X62 X50:X56 X42:X48 X35:X40 X4:X9">
    <cfRule type="cellIs" dxfId="6" priority="5" operator="equal">
      <formula>0</formula>
    </cfRule>
  </conditionalFormatting>
  <conditionalFormatting sqref="X35">
    <cfRule type="cellIs" dxfId="5" priority="6" operator="equal">
      <formula>3</formula>
    </cfRule>
    <cfRule type="cellIs" dxfId="4" priority="7" operator="equal">
      <formula>2</formula>
    </cfRule>
  </conditionalFormatting>
  <conditionalFormatting sqref="AA4 AF4:AF5">
    <cfRule type="cellIs" dxfId="3" priority="4" operator="equal">
      <formula>0</formula>
    </cfRule>
  </conditionalFormatting>
  <conditionalFormatting sqref="AQ4 AV4:AV5">
    <cfRule type="cellIs" dxfId="2" priority="3" operator="equal">
      <formula>0</formula>
    </cfRule>
  </conditionalFormatting>
  <conditionalFormatting sqref="BX4 CC4:CC5">
    <cfRule type="cellIs" dxfId="1" priority="2" operator="equal">
      <formula>0</formula>
    </cfRule>
  </conditionalFormatting>
  <conditionalFormatting sqref="CN4 CS4:CS5">
    <cfRule type="cellIs" dxfId="0" priority="1" operator="equal">
      <formula>0</formula>
    </cfRule>
  </conditionalFormatting>
  <dataValidations count="7">
    <dataValidation type="list" allowBlank="1" showInputMessage="1" showErrorMessage="1" sqref="P7:P8" xr:uid="{00000000-0002-0000-0000-000000000000}">
      <formula1>sexo</formula1>
    </dataValidation>
    <dataValidation type="list" allowBlank="1" showInputMessage="1" showErrorMessage="1" sqref="R8" xr:uid="{00000000-0002-0000-0000-000001000000}">
      <formula1>escalão</formula1>
    </dataValidation>
    <dataValidation type="list" allowBlank="1" showInputMessage="1" showErrorMessage="1" sqref="I45" xr:uid="{00000000-0002-0000-0000-000002000000}">
      <formula1>aparelhos</formula1>
    </dataValidation>
    <dataValidation type="list" allowBlank="1" showInputMessage="1" showErrorMessage="1" sqref="V4:W4" xr:uid="{00000000-0002-0000-0000-000003000000}">
      <formula1>nivel</formula1>
    </dataValidation>
    <dataValidation type="list" allowBlank="1" showInputMessage="1" showErrorMessage="1" sqref="AZ7:BB7 CW7:CY7 T8:V8" xr:uid="{00000000-0002-0000-0000-000004000000}">
      <formula1>escolas</formula1>
    </dataValidation>
    <dataValidation type="list" allowBlank="1" showInputMessage="1" showErrorMessage="1" sqref="I20:I27 I52:I59" xr:uid="{00000000-0002-0000-0000-000005000000}">
      <formula1>opçõesAB</formula1>
    </dataValidation>
    <dataValidation type="list" allowBlank="1" showInputMessage="1" showErrorMessage="1" sqref="I37 P37" xr:uid="{00000000-0002-0000-0000-000006000000}">
      <formula1>opçõesabc</formula1>
    </dataValidation>
  </dataValidations>
  <printOptions horizontalCentered="1" verticalCentered="1"/>
  <pageMargins left="0" right="0" top="0" bottom="0" header="0.31496062992125984" footer="0.31496062992125984"/>
  <pageSetup paperSize="9" scale="39" orientation="landscape" verticalDpi="300" r:id="rId1"/>
  <colBreaks count="2" manualBreakCount="2">
    <brk id="39" min="3" max="64" man="1"/>
    <brk id="72" min="3" max="6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workbookViewId="0">
      <selection activeCell="I13" sqref="I13"/>
    </sheetView>
  </sheetViews>
  <sheetFormatPr defaultRowHeight="14.4" x14ac:dyDescent="0.3"/>
  <cols>
    <col min="1" max="1" width="27.109375" bestFit="1" customWidth="1"/>
  </cols>
  <sheetData>
    <row r="1" spans="1:9" ht="15" thickBot="1" x14ac:dyDescent="0.35">
      <c r="A1" t="s">
        <v>246</v>
      </c>
      <c r="C1" s="4" t="s">
        <v>2</v>
      </c>
      <c r="D1" s="4" t="s">
        <v>5</v>
      </c>
      <c r="E1" s="4"/>
    </row>
    <row r="2" spans="1:9" x14ac:dyDescent="0.3">
      <c r="A2" t="s">
        <v>235</v>
      </c>
      <c r="C2" s="5" t="s">
        <v>4</v>
      </c>
      <c r="D2" s="5" t="s">
        <v>6</v>
      </c>
      <c r="E2" s="4" t="s">
        <v>28</v>
      </c>
      <c r="F2">
        <v>1</v>
      </c>
      <c r="G2" s="4" t="s">
        <v>108</v>
      </c>
      <c r="H2" s="4" t="s">
        <v>108</v>
      </c>
      <c r="I2" s="4" t="s">
        <v>247</v>
      </c>
    </row>
    <row r="3" spans="1:9" ht="15" thickBot="1" x14ac:dyDescent="0.35">
      <c r="A3" t="s">
        <v>236</v>
      </c>
      <c r="C3" s="6" t="s">
        <v>3</v>
      </c>
      <c r="D3" s="7" t="s">
        <v>7</v>
      </c>
      <c r="E3" s="4" t="s">
        <v>32</v>
      </c>
      <c r="F3">
        <v>2</v>
      </c>
      <c r="G3" s="4" t="s">
        <v>109</v>
      </c>
      <c r="H3" s="4" t="s">
        <v>109</v>
      </c>
      <c r="I3" s="4" t="s">
        <v>248</v>
      </c>
    </row>
    <row r="4" spans="1:9" x14ac:dyDescent="0.3">
      <c r="A4" t="s">
        <v>237</v>
      </c>
      <c r="C4" s="4"/>
      <c r="D4" s="7" t="s">
        <v>8</v>
      </c>
      <c r="E4" s="4" t="s">
        <v>29</v>
      </c>
      <c r="F4">
        <v>3</v>
      </c>
      <c r="H4" t="s">
        <v>110</v>
      </c>
      <c r="I4" t="s">
        <v>249</v>
      </c>
    </row>
    <row r="5" spans="1:9" x14ac:dyDescent="0.3">
      <c r="A5" t="s">
        <v>238</v>
      </c>
      <c r="C5" s="4"/>
      <c r="D5" s="7"/>
      <c r="E5" s="4"/>
      <c r="I5" t="s">
        <v>250</v>
      </c>
    </row>
    <row r="6" spans="1:9" x14ac:dyDescent="0.3">
      <c r="A6" t="s">
        <v>239</v>
      </c>
      <c r="C6" s="4"/>
      <c r="D6" s="7"/>
      <c r="E6" s="4"/>
      <c r="I6">
        <v>0</v>
      </c>
    </row>
    <row r="7" spans="1:9" ht="15" thickBot="1" x14ac:dyDescent="0.35">
      <c r="A7" t="s">
        <v>240</v>
      </c>
      <c r="C7" s="4"/>
      <c r="D7" s="6"/>
      <c r="E7" s="4"/>
      <c r="I7">
        <v>0</v>
      </c>
    </row>
    <row r="8" spans="1:9" x14ac:dyDescent="0.3">
      <c r="A8" t="s">
        <v>241</v>
      </c>
      <c r="I8">
        <v>0</v>
      </c>
    </row>
    <row r="9" spans="1:9" x14ac:dyDescent="0.3">
      <c r="A9" t="s">
        <v>169</v>
      </c>
      <c r="I9">
        <v>0</v>
      </c>
    </row>
    <row r="10" spans="1:9" x14ac:dyDescent="0.3">
      <c r="A10" t="s">
        <v>242</v>
      </c>
      <c r="I10">
        <v>0</v>
      </c>
    </row>
    <row r="11" spans="1:9" x14ac:dyDescent="0.3">
      <c r="A11" t="s">
        <v>243</v>
      </c>
      <c r="I11">
        <v>0</v>
      </c>
    </row>
    <row r="12" spans="1:9" x14ac:dyDescent="0.3">
      <c r="A12" t="s">
        <v>244</v>
      </c>
      <c r="I12">
        <v>0</v>
      </c>
    </row>
    <row r="13" spans="1:9" x14ac:dyDescent="0.3">
      <c r="A13" t="s">
        <v>245</v>
      </c>
    </row>
    <row r="14" spans="1:9" x14ac:dyDescent="0.3">
      <c r="A14" t="s">
        <v>234</v>
      </c>
    </row>
    <row r="15" spans="1:9" x14ac:dyDescent="0.3">
      <c r="A15">
        <v>0</v>
      </c>
    </row>
    <row r="16" spans="1:9" x14ac:dyDescent="0.3">
      <c r="A16">
        <v>0</v>
      </c>
    </row>
    <row r="17" spans="1:1" x14ac:dyDescent="0.3">
      <c r="A17">
        <v>0</v>
      </c>
    </row>
    <row r="18" spans="1:1" x14ac:dyDescent="0.3">
      <c r="A18">
        <v>0</v>
      </c>
    </row>
    <row r="19" spans="1:1" x14ac:dyDescent="0.3">
      <c r="A19">
        <v>0</v>
      </c>
    </row>
    <row r="20" spans="1:1" x14ac:dyDescent="0.3">
      <c r="A20">
        <v>0</v>
      </c>
    </row>
    <row r="21" spans="1:1" x14ac:dyDescent="0.3">
      <c r="A21">
        <v>0</v>
      </c>
    </row>
    <row r="22" spans="1:1" x14ac:dyDescent="0.3">
      <c r="A22">
        <v>0</v>
      </c>
    </row>
    <row r="23" spans="1:1" x14ac:dyDescent="0.3">
      <c r="A23">
        <v>0</v>
      </c>
    </row>
    <row r="24" spans="1:1" x14ac:dyDescent="0.3">
      <c r="A24">
        <v>0</v>
      </c>
    </row>
  </sheetData>
  <sheetProtection algorithmName="SHA-512" hashValue="nCWwExqGKDtf6DmhY74RVlCw1bI95BnCL3xps3jNkiC7/Vg1Hvrl//YUjTk2XFtgP7CHMyRN0Cv6vHhm5Xz4JA==" saltValue="SbxyyCELSefixT0AhOVFFA==" spinCount="100000" sheet="1" objects="1" scenarios="1" selectLockedCells="1" autoFilter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99"/>
  <sheetViews>
    <sheetView showGridLines="0" topLeftCell="A28" workbookViewId="0">
      <selection activeCell="A7" sqref="A7"/>
    </sheetView>
  </sheetViews>
  <sheetFormatPr defaultRowHeight="14.4" x14ac:dyDescent="0.3"/>
  <cols>
    <col min="1" max="1" width="77.5546875" customWidth="1"/>
  </cols>
  <sheetData>
    <row r="1" spans="1:4" ht="165.75" customHeight="1" x14ac:dyDescent="0.3">
      <c r="A1" s="40">
        <f>B1</f>
        <v>0</v>
      </c>
      <c r="B1">
        <v>0</v>
      </c>
    </row>
    <row r="2" spans="1:4" ht="165.75" customHeight="1" x14ac:dyDescent="0.3">
      <c r="A2" s="40" t="str">
        <f t="shared" ref="A2:A11" si="0">B2</f>
        <v>3.1.4.1</v>
      </c>
      <c r="B2" t="s">
        <v>181</v>
      </c>
      <c r="C2" t="s">
        <v>40</v>
      </c>
      <c r="D2">
        <v>3.8</v>
      </c>
    </row>
    <row r="3" spans="1:4" ht="165.75" customHeight="1" x14ac:dyDescent="0.3">
      <c r="A3" s="40" t="str">
        <f t="shared" si="0"/>
        <v>3.1.4.2</v>
      </c>
      <c r="B3" t="s">
        <v>182</v>
      </c>
      <c r="C3" t="s">
        <v>41</v>
      </c>
      <c r="D3">
        <v>4.2</v>
      </c>
    </row>
    <row r="4" spans="1:4" ht="165.75" customHeight="1" x14ac:dyDescent="0.3">
      <c r="A4" s="40" t="str">
        <f t="shared" si="0"/>
        <v>3.1.4.3</v>
      </c>
      <c r="B4" t="s">
        <v>183</v>
      </c>
      <c r="C4" t="s">
        <v>42</v>
      </c>
      <c r="D4">
        <v>5.5</v>
      </c>
    </row>
    <row r="5" spans="1:4" ht="165.75" customHeight="1" x14ac:dyDescent="0.3">
      <c r="A5" s="40" t="str">
        <f t="shared" si="0"/>
        <v>3.2.4.1</v>
      </c>
      <c r="B5" t="s">
        <v>184</v>
      </c>
      <c r="C5" t="s">
        <v>43</v>
      </c>
      <c r="D5">
        <v>4.2</v>
      </c>
    </row>
    <row r="6" spans="1:4" ht="165.75" customHeight="1" x14ac:dyDescent="0.3">
      <c r="A6" s="40" t="str">
        <f t="shared" si="0"/>
        <v>3.2.4.2</v>
      </c>
      <c r="B6" t="s">
        <v>185</v>
      </c>
      <c r="C6" t="s">
        <v>44</v>
      </c>
      <c r="D6">
        <v>4.7</v>
      </c>
    </row>
    <row r="7" spans="1:4" ht="165.75" customHeight="1" x14ac:dyDescent="0.3">
      <c r="A7" s="40" t="str">
        <f t="shared" si="0"/>
        <v>3.2.4.3</v>
      </c>
      <c r="B7" t="s">
        <v>186</v>
      </c>
      <c r="C7" t="s">
        <v>45</v>
      </c>
      <c r="D7">
        <v>5.5</v>
      </c>
    </row>
    <row r="8" spans="1:4" ht="165.75" customHeight="1" x14ac:dyDescent="0.3">
      <c r="A8" s="40" t="str">
        <f t="shared" si="0"/>
        <v>2.1.4.0</v>
      </c>
      <c r="B8" s="75" t="s">
        <v>136</v>
      </c>
      <c r="C8" t="s">
        <v>46</v>
      </c>
      <c r="D8">
        <v>0</v>
      </c>
    </row>
    <row r="9" spans="1:4" ht="165.75" customHeight="1" x14ac:dyDescent="0.3">
      <c r="A9" s="40" t="str">
        <f t="shared" si="0"/>
        <v>1.1.4.0</v>
      </c>
      <c r="B9" s="75" t="s">
        <v>130</v>
      </c>
      <c r="C9" t="s">
        <v>66</v>
      </c>
      <c r="D9">
        <v>0</v>
      </c>
    </row>
    <row r="10" spans="1:4" ht="165.75" customHeight="1" x14ac:dyDescent="0.3">
      <c r="A10" s="40" t="str">
        <f t="shared" si="0"/>
        <v>1.2.4.0</v>
      </c>
      <c r="B10" s="75" t="s">
        <v>129</v>
      </c>
      <c r="C10" t="s">
        <v>47</v>
      </c>
      <c r="D10">
        <v>0</v>
      </c>
    </row>
    <row r="11" spans="1:4" ht="165.75" customHeight="1" x14ac:dyDescent="0.3">
      <c r="A11" s="40" t="str">
        <f t="shared" si="0"/>
        <v>2.2.4.0</v>
      </c>
      <c r="B11" s="75" t="s">
        <v>140</v>
      </c>
      <c r="C11" t="s">
        <v>48</v>
      </c>
      <c r="D11">
        <v>0</v>
      </c>
    </row>
    <row r="12" spans="1:4" ht="165.75" customHeight="1" x14ac:dyDescent="0.3">
      <c r="A12" s="40" t="s">
        <v>187</v>
      </c>
    </row>
    <row r="13" spans="1:4" ht="165.75" customHeight="1" x14ac:dyDescent="0.3">
      <c r="A13" s="40" t="s">
        <v>188</v>
      </c>
    </row>
    <row r="14" spans="1:4" ht="165.75" customHeight="1" x14ac:dyDescent="0.3">
      <c r="A14" s="40" t="s">
        <v>189</v>
      </c>
    </row>
    <row r="15" spans="1:4" ht="165.75" customHeight="1" x14ac:dyDescent="0.3">
      <c r="A15" s="40" t="s">
        <v>190</v>
      </c>
    </row>
    <row r="16" spans="1:4" ht="165.75" customHeight="1" x14ac:dyDescent="0.3">
      <c r="A16" s="40" t="s">
        <v>191</v>
      </c>
    </row>
    <row r="17" spans="1:1" ht="165.75" customHeight="1" x14ac:dyDescent="0.3">
      <c r="A17" s="40" t="s">
        <v>192</v>
      </c>
    </row>
    <row r="18" spans="1:1" ht="165.75" customHeight="1" x14ac:dyDescent="0.3">
      <c r="A18" s="40" t="s">
        <v>193</v>
      </c>
    </row>
    <row r="19" spans="1:1" ht="165.75" customHeight="1" x14ac:dyDescent="0.3">
      <c r="A19" s="40" t="s">
        <v>194</v>
      </c>
    </row>
    <row r="20" spans="1:1" ht="165.75" customHeight="1" x14ac:dyDescent="0.3">
      <c r="A20" s="40" t="s">
        <v>195</v>
      </c>
    </row>
    <row r="21" spans="1:1" ht="165.75" customHeight="1" x14ac:dyDescent="0.3">
      <c r="A21" s="40" t="s">
        <v>196</v>
      </c>
    </row>
    <row r="22" spans="1:1" ht="165.75" customHeight="1" x14ac:dyDescent="0.3">
      <c r="A22" s="40" t="s">
        <v>197</v>
      </c>
    </row>
    <row r="23" spans="1:1" ht="165.75" customHeight="1" x14ac:dyDescent="0.3">
      <c r="A23" s="40" t="s">
        <v>198</v>
      </c>
    </row>
    <row r="24" spans="1:1" ht="165.75" customHeight="1" x14ac:dyDescent="0.3">
      <c r="A24" s="40" t="s">
        <v>199</v>
      </c>
    </row>
    <row r="25" spans="1:1" ht="165.75" customHeight="1" x14ac:dyDescent="0.3">
      <c r="A25" s="40" t="s">
        <v>200</v>
      </c>
    </row>
    <row r="26" spans="1:1" ht="165.75" customHeight="1" x14ac:dyDescent="0.3">
      <c r="A26" s="40" t="s">
        <v>201</v>
      </c>
    </row>
    <row r="27" spans="1:1" ht="165.75" customHeight="1" x14ac:dyDescent="0.3">
      <c r="A27" s="40" t="s">
        <v>202</v>
      </c>
    </row>
    <row r="28" spans="1:1" ht="165.75" customHeight="1" x14ac:dyDescent="0.3">
      <c r="A28" s="40" t="s">
        <v>203</v>
      </c>
    </row>
    <row r="29" spans="1:1" ht="165.75" customHeight="1" x14ac:dyDescent="0.3">
      <c r="A29" s="40" t="s">
        <v>204</v>
      </c>
    </row>
    <row r="30" spans="1:1" ht="165.75" customHeight="1" x14ac:dyDescent="0.3">
      <c r="A30" s="40" t="s">
        <v>205</v>
      </c>
    </row>
    <row r="31" spans="1:1" ht="165.75" customHeight="1" x14ac:dyDescent="0.3">
      <c r="A31" s="40" t="s">
        <v>206</v>
      </c>
    </row>
    <row r="32" spans="1:1" ht="165.75" customHeight="1" x14ac:dyDescent="0.3">
      <c r="A32" s="40" t="s">
        <v>207</v>
      </c>
    </row>
    <row r="33" spans="1:1" ht="165.75" customHeight="1" x14ac:dyDescent="0.3">
      <c r="A33" s="40" t="s">
        <v>208</v>
      </c>
    </row>
    <row r="34" spans="1:1" ht="165.75" customHeight="1" x14ac:dyDescent="0.3">
      <c r="A34" s="40" t="s">
        <v>209</v>
      </c>
    </row>
    <row r="35" spans="1:1" ht="165.75" customHeight="1" x14ac:dyDescent="0.3">
      <c r="A35" s="40" t="s">
        <v>210</v>
      </c>
    </row>
    <row r="36" spans="1:1" ht="165.75" customHeight="1" x14ac:dyDescent="0.3">
      <c r="A36" s="40" t="s">
        <v>211</v>
      </c>
    </row>
    <row r="37" spans="1:1" ht="165.75" customHeight="1" x14ac:dyDescent="0.3">
      <c r="A37" s="40" t="s">
        <v>212</v>
      </c>
    </row>
    <row r="38" spans="1:1" ht="165.75" customHeight="1" x14ac:dyDescent="0.3">
      <c r="A38" s="40" t="s">
        <v>213</v>
      </c>
    </row>
    <row r="39" spans="1:1" ht="165.75" customHeight="1" x14ac:dyDescent="0.3">
      <c r="A39" s="40" t="s">
        <v>214</v>
      </c>
    </row>
    <row r="40" spans="1:1" ht="165.75" customHeight="1" x14ac:dyDescent="0.3">
      <c r="A40" s="40" t="s">
        <v>215</v>
      </c>
    </row>
    <row r="41" spans="1:1" ht="165.75" customHeight="1" x14ac:dyDescent="0.3">
      <c r="A41" s="40" t="s">
        <v>216</v>
      </c>
    </row>
    <row r="42" spans="1:1" ht="165.75" customHeight="1" x14ac:dyDescent="0.3">
      <c r="A42" s="40" t="s">
        <v>217</v>
      </c>
    </row>
    <row r="43" spans="1:1" ht="165.75" customHeight="1" x14ac:dyDescent="0.3">
      <c r="A43" s="40" t="s">
        <v>218</v>
      </c>
    </row>
    <row r="44" spans="1:1" ht="165.75" customHeight="1" x14ac:dyDescent="0.3">
      <c r="A44" s="40" t="s">
        <v>219</v>
      </c>
    </row>
    <row r="45" spans="1:1" ht="165.75" customHeight="1" x14ac:dyDescent="0.3">
      <c r="A45" s="40" t="s">
        <v>220</v>
      </c>
    </row>
    <row r="46" spans="1:1" ht="165.75" customHeight="1" x14ac:dyDescent="0.3">
      <c r="A46" s="40" t="s">
        <v>221</v>
      </c>
    </row>
    <row r="47" spans="1:1" ht="165.75" customHeight="1" x14ac:dyDescent="0.3">
      <c r="A47" s="40" t="s">
        <v>222</v>
      </c>
    </row>
    <row r="48" spans="1:1" ht="165.75" customHeight="1" x14ac:dyDescent="0.3">
      <c r="A48" s="40" t="s">
        <v>223</v>
      </c>
    </row>
    <row r="49" spans="1:1" ht="165.75" customHeight="1" x14ac:dyDescent="0.3">
      <c r="A49" s="40"/>
    </row>
    <row r="50" spans="1:1" ht="165.75" customHeight="1" x14ac:dyDescent="0.3">
      <c r="A50" s="40"/>
    </row>
    <row r="51" spans="1:1" ht="165.75" customHeight="1" x14ac:dyDescent="0.3">
      <c r="A51" s="40"/>
    </row>
    <row r="52" spans="1:1" ht="165.75" customHeight="1" x14ac:dyDescent="0.3">
      <c r="A52" s="40"/>
    </row>
    <row r="53" spans="1:1" ht="165.75" customHeight="1" x14ac:dyDescent="0.3">
      <c r="A53" s="40"/>
    </row>
    <row r="54" spans="1:1" ht="165.75" customHeight="1" x14ac:dyDescent="0.3">
      <c r="A54" s="40"/>
    </row>
    <row r="55" spans="1:1" ht="165.75" customHeight="1" x14ac:dyDescent="0.3">
      <c r="A55" s="40"/>
    </row>
    <row r="56" spans="1:1" ht="165.75" customHeight="1" x14ac:dyDescent="0.3">
      <c r="A56" s="40"/>
    </row>
    <row r="57" spans="1:1" ht="165.75" customHeight="1" x14ac:dyDescent="0.3">
      <c r="A57" s="40"/>
    </row>
    <row r="58" spans="1:1" ht="165.75" customHeight="1" x14ac:dyDescent="0.3">
      <c r="A58" s="40"/>
    </row>
    <row r="59" spans="1:1" ht="165.75" customHeight="1" x14ac:dyDescent="0.3">
      <c r="A59" s="40"/>
    </row>
    <row r="60" spans="1:1" ht="165.75" customHeight="1" x14ac:dyDescent="0.3">
      <c r="A60" s="40"/>
    </row>
    <row r="61" spans="1:1" ht="165.75" customHeight="1" x14ac:dyDescent="0.3">
      <c r="A61" s="40"/>
    </row>
    <row r="62" spans="1:1" ht="165.75" customHeight="1" x14ac:dyDescent="0.3">
      <c r="A62" s="40"/>
    </row>
    <row r="63" spans="1:1" ht="165.75" customHeight="1" x14ac:dyDescent="0.3">
      <c r="A63" s="40"/>
    </row>
    <row r="64" spans="1:1" ht="165.75" customHeight="1" x14ac:dyDescent="0.3">
      <c r="A64" s="40"/>
    </row>
    <row r="65" spans="1:1" ht="165.75" customHeight="1" x14ac:dyDescent="0.3">
      <c r="A65" s="40"/>
    </row>
    <row r="66" spans="1:1" ht="165.75" customHeight="1" x14ac:dyDescent="0.3">
      <c r="A66" s="40"/>
    </row>
    <row r="67" spans="1:1" ht="165.75" customHeight="1" x14ac:dyDescent="0.3">
      <c r="A67" s="40"/>
    </row>
    <row r="68" spans="1:1" ht="165.75" customHeight="1" x14ac:dyDescent="0.3">
      <c r="A68" s="40"/>
    </row>
    <row r="69" spans="1:1" ht="165.75" customHeight="1" x14ac:dyDescent="0.3">
      <c r="A69" s="40"/>
    </row>
    <row r="70" spans="1:1" ht="165.75" customHeight="1" x14ac:dyDescent="0.3">
      <c r="A70" s="40"/>
    </row>
    <row r="71" spans="1:1" ht="165.75" customHeight="1" x14ac:dyDescent="0.3">
      <c r="A71" s="40"/>
    </row>
    <row r="72" spans="1:1" ht="165.75" customHeight="1" x14ac:dyDescent="0.3">
      <c r="A72" s="40"/>
    </row>
    <row r="73" spans="1:1" ht="165.75" customHeight="1" x14ac:dyDescent="0.3">
      <c r="A73" s="40"/>
    </row>
    <row r="74" spans="1:1" ht="165.75" customHeight="1" x14ac:dyDescent="0.3">
      <c r="A74" s="40"/>
    </row>
    <row r="75" spans="1:1" ht="165.75" customHeight="1" x14ac:dyDescent="0.3">
      <c r="A75" s="40"/>
    </row>
    <row r="76" spans="1:1" ht="165.75" customHeight="1" x14ac:dyDescent="0.3">
      <c r="A76" s="40"/>
    </row>
    <row r="77" spans="1:1" ht="165.75" customHeight="1" x14ac:dyDescent="0.3">
      <c r="A77" s="40"/>
    </row>
    <row r="78" spans="1:1" ht="165.75" customHeight="1" x14ac:dyDescent="0.3">
      <c r="A78" s="40"/>
    </row>
    <row r="79" spans="1:1" ht="165.75" customHeight="1" x14ac:dyDescent="0.3">
      <c r="A79" s="40"/>
    </row>
    <row r="80" spans="1:1" ht="165.75" customHeight="1" x14ac:dyDescent="0.3">
      <c r="A80" s="40"/>
    </row>
    <row r="81" spans="1:1" ht="165.75" customHeight="1" x14ac:dyDescent="0.3">
      <c r="A81" s="40"/>
    </row>
    <row r="82" spans="1:1" ht="165.75" customHeight="1" x14ac:dyDescent="0.3">
      <c r="A82" s="40"/>
    </row>
    <row r="83" spans="1:1" ht="165.75" customHeight="1" x14ac:dyDescent="0.3">
      <c r="A83" s="40"/>
    </row>
    <row r="84" spans="1:1" ht="165.75" customHeight="1" x14ac:dyDescent="0.3">
      <c r="A84" s="40"/>
    </row>
    <row r="85" spans="1:1" ht="165.75" customHeight="1" x14ac:dyDescent="0.3">
      <c r="A85" s="40"/>
    </row>
    <row r="86" spans="1:1" ht="165.75" customHeight="1" x14ac:dyDescent="0.3">
      <c r="A86" s="40"/>
    </row>
    <row r="87" spans="1:1" ht="165.75" customHeight="1" x14ac:dyDescent="0.3">
      <c r="A87" s="40"/>
    </row>
    <row r="88" spans="1:1" ht="165.75" customHeight="1" x14ac:dyDescent="0.3">
      <c r="A88" s="40"/>
    </row>
    <row r="89" spans="1:1" ht="165.75" customHeight="1" x14ac:dyDescent="0.3">
      <c r="A89" s="40"/>
    </row>
    <row r="90" spans="1:1" ht="165.75" customHeight="1" x14ac:dyDescent="0.3">
      <c r="A90" s="40"/>
    </row>
    <row r="91" spans="1:1" ht="165.75" customHeight="1" x14ac:dyDescent="0.3">
      <c r="A91" s="40"/>
    </row>
    <row r="92" spans="1:1" ht="165.75" customHeight="1" x14ac:dyDescent="0.3">
      <c r="A92" s="40"/>
    </row>
    <row r="93" spans="1:1" ht="165.75" customHeight="1" x14ac:dyDescent="0.3">
      <c r="A93" s="40"/>
    </row>
    <row r="94" spans="1:1" ht="165.75" customHeight="1" x14ac:dyDescent="0.3">
      <c r="A94" s="40"/>
    </row>
    <row r="95" spans="1:1" ht="165.75" customHeight="1" x14ac:dyDescent="0.3">
      <c r="A95" s="40"/>
    </row>
    <row r="96" spans="1:1" ht="165.75" customHeight="1" x14ac:dyDescent="0.3">
      <c r="A96" s="40"/>
    </row>
    <row r="97" spans="1:1" ht="165.75" customHeight="1" x14ac:dyDescent="0.3">
      <c r="A97" s="40"/>
    </row>
    <row r="98" spans="1:1" ht="165.75" customHeight="1" x14ac:dyDescent="0.3">
      <c r="A98" s="40"/>
    </row>
    <row r="99" spans="1:1" ht="165.75" customHeight="1" x14ac:dyDescent="0.3">
      <c r="A99" s="40"/>
    </row>
    <row r="100" spans="1:1" ht="165.75" customHeight="1" x14ac:dyDescent="0.3">
      <c r="A100" s="40"/>
    </row>
    <row r="101" spans="1:1" ht="165.75" customHeight="1" x14ac:dyDescent="0.3">
      <c r="A101" s="40"/>
    </row>
    <row r="102" spans="1:1" ht="165.75" customHeight="1" x14ac:dyDescent="0.3">
      <c r="A102" s="40"/>
    </row>
    <row r="103" spans="1:1" ht="165.75" customHeight="1" x14ac:dyDescent="0.3">
      <c r="A103" s="40"/>
    </row>
    <row r="104" spans="1:1" ht="165.75" customHeight="1" x14ac:dyDescent="0.3">
      <c r="A104" s="40"/>
    </row>
    <row r="105" spans="1:1" ht="165.75" customHeight="1" x14ac:dyDescent="0.3">
      <c r="A105" s="40"/>
    </row>
    <row r="106" spans="1:1" ht="165.75" customHeight="1" x14ac:dyDescent="0.3">
      <c r="A106" s="40"/>
    </row>
    <row r="107" spans="1:1" ht="165.75" customHeight="1" x14ac:dyDescent="0.3">
      <c r="A107" s="40"/>
    </row>
    <row r="108" spans="1:1" ht="165.75" customHeight="1" x14ac:dyDescent="0.3">
      <c r="A108" s="40"/>
    </row>
    <row r="109" spans="1:1" ht="165.75" customHeight="1" x14ac:dyDescent="0.3">
      <c r="A109" s="40"/>
    </row>
    <row r="110" spans="1:1" ht="165.75" customHeight="1" x14ac:dyDescent="0.3">
      <c r="A110" s="40"/>
    </row>
    <row r="111" spans="1:1" ht="165.75" customHeight="1" x14ac:dyDescent="0.3">
      <c r="A111" s="40"/>
    </row>
    <row r="112" spans="1:1" ht="165.75" customHeight="1" x14ac:dyDescent="0.3">
      <c r="A112" s="40"/>
    </row>
    <row r="113" spans="1:1" ht="165.75" customHeight="1" x14ac:dyDescent="0.3">
      <c r="A113" s="40"/>
    </row>
    <row r="114" spans="1:1" ht="165.75" customHeight="1" x14ac:dyDescent="0.3">
      <c r="A114" s="40"/>
    </row>
    <row r="115" spans="1:1" ht="165.75" customHeight="1" x14ac:dyDescent="0.3">
      <c r="A115" s="40"/>
    </row>
    <row r="116" spans="1:1" ht="165.75" customHeight="1" x14ac:dyDescent="0.3">
      <c r="A116" s="40"/>
    </row>
    <row r="117" spans="1:1" ht="165.75" customHeight="1" x14ac:dyDescent="0.3">
      <c r="A117" s="40"/>
    </row>
    <row r="118" spans="1:1" ht="165.75" customHeight="1" x14ac:dyDescent="0.3">
      <c r="A118" s="40"/>
    </row>
    <row r="119" spans="1:1" ht="165.75" customHeight="1" x14ac:dyDescent="0.3">
      <c r="A119" s="40"/>
    </row>
    <row r="120" spans="1:1" ht="165.75" customHeight="1" x14ac:dyDescent="0.3">
      <c r="A120" s="40"/>
    </row>
    <row r="121" spans="1:1" ht="165.75" customHeight="1" x14ac:dyDescent="0.3">
      <c r="A121" s="40"/>
    </row>
    <row r="122" spans="1:1" ht="165.75" customHeight="1" x14ac:dyDescent="0.3">
      <c r="A122" s="40"/>
    </row>
    <row r="123" spans="1:1" ht="165.75" customHeight="1" x14ac:dyDescent="0.3">
      <c r="A123" s="40"/>
    </row>
    <row r="124" spans="1:1" ht="165.75" customHeight="1" x14ac:dyDescent="0.3">
      <c r="A124" s="40"/>
    </row>
    <row r="125" spans="1:1" ht="165.75" customHeight="1" x14ac:dyDescent="0.3">
      <c r="A125" s="40"/>
    </row>
    <row r="126" spans="1:1" ht="165.75" customHeight="1" x14ac:dyDescent="0.3">
      <c r="A126" s="40"/>
    </row>
    <row r="127" spans="1:1" ht="165.75" customHeight="1" x14ac:dyDescent="0.3">
      <c r="A127" s="40"/>
    </row>
    <row r="128" spans="1:1" ht="165.75" customHeight="1" x14ac:dyDescent="0.3">
      <c r="A128" s="40"/>
    </row>
    <row r="129" spans="1:1" ht="165.75" customHeight="1" x14ac:dyDescent="0.3">
      <c r="A129" s="40"/>
    </row>
    <row r="130" spans="1:1" ht="165.75" customHeight="1" x14ac:dyDescent="0.3">
      <c r="A130" s="40"/>
    </row>
    <row r="131" spans="1:1" ht="165.75" customHeight="1" x14ac:dyDescent="0.3">
      <c r="A131" s="40"/>
    </row>
    <row r="132" spans="1:1" ht="165.75" customHeight="1" x14ac:dyDescent="0.3">
      <c r="A132" s="40"/>
    </row>
    <row r="133" spans="1:1" ht="165.75" customHeight="1" x14ac:dyDescent="0.3">
      <c r="A133" s="40"/>
    </row>
    <row r="134" spans="1:1" ht="165.75" customHeight="1" x14ac:dyDescent="0.3">
      <c r="A134" s="40"/>
    </row>
    <row r="135" spans="1:1" ht="165.75" customHeight="1" x14ac:dyDescent="0.3">
      <c r="A135" s="40"/>
    </row>
    <row r="136" spans="1:1" ht="165.75" customHeight="1" x14ac:dyDescent="0.3">
      <c r="A136" s="40"/>
    </row>
    <row r="137" spans="1:1" ht="165.75" customHeight="1" x14ac:dyDescent="0.3">
      <c r="A137" s="40"/>
    </row>
    <row r="138" spans="1:1" ht="165.75" customHeight="1" x14ac:dyDescent="0.3">
      <c r="A138" s="40"/>
    </row>
    <row r="139" spans="1:1" ht="165.75" customHeight="1" x14ac:dyDescent="0.3">
      <c r="A139" s="40"/>
    </row>
    <row r="140" spans="1:1" ht="165.75" customHeight="1" x14ac:dyDescent="0.3">
      <c r="A140" s="40"/>
    </row>
    <row r="141" spans="1:1" ht="165.75" customHeight="1" x14ac:dyDescent="0.3">
      <c r="A141" s="40"/>
    </row>
    <row r="142" spans="1:1" ht="165.75" customHeight="1" x14ac:dyDescent="0.3">
      <c r="A142" s="40"/>
    </row>
    <row r="143" spans="1:1" ht="165.75" customHeight="1" x14ac:dyDescent="0.3">
      <c r="A143" s="40"/>
    </row>
    <row r="144" spans="1:1" ht="165.75" customHeight="1" x14ac:dyDescent="0.3">
      <c r="A144" s="40"/>
    </row>
    <row r="145" spans="1:1" ht="165.75" customHeight="1" x14ac:dyDescent="0.3">
      <c r="A145" s="40"/>
    </row>
    <row r="146" spans="1:1" ht="165.75" customHeight="1" x14ac:dyDescent="0.3">
      <c r="A146" s="40"/>
    </row>
    <row r="147" spans="1:1" ht="165.75" customHeight="1" x14ac:dyDescent="0.3">
      <c r="A147" s="40"/>
    </row>
    <row r="148" spans="1:1" ht="165.75" customHeight="1" x14ac:dyDescent="0.3">
      <c r="A148" s="40"/>
    </row>
    <row r="149" spans="1:1" ht="165.75" customHeight="1" x14ac:dyDescent="0.3">
      <c r="A149" s="40"/>
    </row>
    <row r="150" spans="1:1" ht="165.75" customHeight="1" x14ac:dyDescent="0.3">
      <c r="A150" s="40"/>
    </row>
    <row r="151" spans="1:1" ht="165.75" customHeight="1" x14ac:dyDescent="0.3">
      <c r="A151" s="40"/>
    </row>
    <row r="152" spans="1:1" ht="165.75" customHeight="1" x14ac:dyDescent="0.3">
      <c r="A152" s="40"/>
    </row>
    <row r="153" spans="1:1" ht="165.75" customHeight="1" x14ac:dyDescent="0.3">
      <c r="A153" s="40"/>
    </row>
    <row r="154" spans="1:1" ht="165.75" customHeight="1" x14ac:dyDescent="0.3">
      <c r="A154" s="40"/>
    </row>
    <row r="155" spans="1:1" ht="165.75" customHeight="1" x14ac:dyDescent="0.3">
      <c r="A155" s="40"/>
    </row>
    <row r="156" spans="1:1" ht="165.75" customHeight="1" x14ac:dyDescent="0.3">
      <c r="A156" s="40"/>
    </row>
    <row r="157" spans="1:1" ht="165.75" customHeight="1" x14ac:dyDescent="0.3">
      <c r="A157" s="40"/>
    </row>
    <row r="158" spans="1:1" ht="165.75" customHeight="1" x14ac:dyDescent="0.3">
      <c r="A158" s="40"/>
    </row>
    <row r="159" spans="1:1" ht="165.75" customHeight="1" x14ac:dyDescent="0.3">
      <c r="A159" s="40"/>
    </row>
    <row r="160" spans="1:1" ht="165.75" customHeight="1" x14ac:dyDescent="0.3">
      <c r="A160" s="40"/>
    </row>
    <row r="161" spans="1:1" ht="165.75" customHeight="1" x14ac:dyDescent="0.3">
      <c r="A161" s="40"/>
    </row>
    <row r="162" spans="1:1" ht="165.75" customHeight="1" x14ac:dyDescent="0.3">
      <c r="A162" s="40"/>
    </row>
    <row r="163" spans="1:1" ht="165.75" customHeight="1" x14ac:dyDescent="0.3">
      <c r="A163" s="40"/>
    </row>
    <row r="164" spans="1:1" ht="165.75" customHeight="1" x14ac:dyDescent="0.3">
      <c r="A164" s="40"/>
    </row>
    <row r="165" spans="1:1" ht="165.75" customHeight="1" x14ac:dyDescent="0.3">
      <c r="A165" s="40"/>
    </row>
    <row r="166" spans="1:1" ht="165.75" customHeight="1" x14ac:dyDescent="0.3">
      <c r="A166" s="40"/>
    </row>
    <row r="167" spans="1:1" ht="165.75" customHeight="1" x14ac:dyDescent="0.3">
      <c r="A167" s="40"/>
    </row>
    <row r="168" spans="1:1" ht="165.75" customHeight="1" x14ac:dyDescent="0.3">
      <c r="A168" s="40"/>
    </row>
    <row r="169" spans="1:1" ht="165.75" customHeight="1" x14ac:dyDescent="0.3">
      <c r="A169" s="40"/>
    </row>
    <row r="170" spans="1:1" ht="165.75" customHeight="1" x14ac:dyDescent="0.3">
      <c r="A170" s="40"/>
    </row>
    <row r="171" spans="1:1" ht="165.75" customHeight="1" x14ac:dyDescent="0.3">
      <c r="A171" s="40"/>
    </row>
    <row r="172" spans="1:1" ht="165.75" customHeight="1" x14ac:dyDescent="0.3">
      <c r="A172" s="40"/>
    </row>
    <row r="173" spans="1:1" ht="165.75" customHeight="1" x14ac:dyDescent="0.3">
      <c r="A173" s="40"/>
    </row>
    <row r="174" spans="1:1" ht="165.75" customHeight="1" x14ac:dyDescent="0.3">
      <c r="A174" s="40"/>
    </row>
    <row r="175" spans="1:1" ht="165.75" customHeight="1" x14ac:dyDescent="0.3">
      <c r="A175" s="40"/>
    </row>
    <row r="176" spans="1:1" ht="165.75" customHeight="1" x14ac:dyDescent="0.3">
      <c r="A176" s="40"/>
    </row>
    <row r="177" spans="1:1" ht="165.75" customHeight="1" x14ac:dyDescent="0.3">
      <c r="A177" s="40"/>
    </row>
    <row r="178" spans="1:1" ht="165.75" customHeight="1" x14ac:dyDescent="0.3">
      <c r="A178" s="40"/>
    </row>
    <row r="179" spans="1:1" ht="165.75" customHeight="1" x14ac:dyDescent="0.3">
      <c r="A179" s="40"/>
    </row>
    <row r="180" spans="1:1" ht="165.75" customHeight="1" x14ac:dyDescent="0.3">
      <c r="A180" s="40"/>
    </row>
    <row r="181" spans="1:1" ht="165.75" customHeight="1" x14ac:dyDescent="0.3">
      <c r="A181" s="40"/>
    </row>
    <row r="182" spans="1:1" ht="165.75" customHeight="1" x14ac:dyDescent="0.3">
      <c r="A182" s="40"/>
    </row>
    <row r="183" spans="1:1" ht="165.75" customHeight="1" x14ac:dyDescent="0.3">
      <c r="A183" s="40"/>
    </row>
    <row r="184" spans="1:1" ht="165.75" customHeight="1" x14ac:dyDescent="0.3">
      <c r="A184" s="40"/>
    </row>
    <row r="185" spans="1:1" ht="165.75" customHeight="1" x14ac:dyDescent="0.3">
      <c r="A185" s="40"/>
    </row>
    <row r="186" spans="1:1" ht="165.75" customHeight="1" x14ac:dyDescent="0.3">
      <c r="A186" s="40"/>
    </row>
    <row r="187" spans="1:1" ht="165.75" customHeight="1" x14ac:dyDescent="0.3">
      <c r="A187" s="40"/>
    </row>
    <row r="188" spans="1:1" ht="165.75" customHeight="1" x14ac:dyDescent="0.3">
      <c r="A188" s="40"/>
    </row>
    <row r="189" spans="1:1" ht="165.75" customHeight="1" x14ac:dyDescent="0.3">
      <c r="A189" s="40"/>
    </row>
    <row r="190" spans="1:1" ht="165.75" customHeight="1" x14ac:dyDescent="0.3">
      <c r="A190" s="40"/>
    </row>
    <row r="191" spans="1:1" ht="165.75" customHeight="1" x14ac:dyDescent="0.3">
      <c r="A191" s="40"/>
    </row>
    <row r="192" spans="1:1" ht="165.75" customHeight="1" x14ac:dyDescent="0.3">
      <c r="A192" s="40"/>
    </row>
    <row r="193" spans="1:1" ht="165.75" customHeight="1" x14ac:dyDescent="0.3">
      <c r="A193" s="40"/>
    </row>
    <row r="194" spans="1:1" ht="165.75" customHeight="1" x14ac:dyDescent="0.3">
      <c r="A194" s="40"/>
    </row>
    <row r="195" spans="1:1" ht="165.75" customHeight="1" x14ac:dyDescent="0.3">
      <c r="A195" s="40"/>
    </row>
    <row r="196" spans="1:1" ht="165.75" customHeight="1" x14ac:dyDescent="0.3">
      <c r="A196" s="40"/>
    </row>
    <row r="197" spans="1:1" ht="165.75" customHeight="1" x14ac:dyDescent="0.3">
      <c r="A197" s="40"/>
    </row>
    <row r="198" spans="1:1" ht="165.75" customHeight="1" x14ac:dyDescent="0.3">
      <c r="A198" s="40"/>
    </row>
    <row r="199" spans="1:1" ht="165.75" customHeight="1" x14ac:dyDescent="0.3">
      <c r="A199" s="40"/>
    </row>
  </sheetData>
  <sheetProtection algorithmName="SHA-512" hashValue="T10uAfd3JZftRnwuOUigPjPt2J4CJLEtqmkL6dfl8nfFR7ZFAt/rDRxkAMj7Ab8w5yM4AayaMlKVq2k25XOoiw==" saltValue="noaWShgxY3Ud55w9am2nEg==" spinCount="100000" sheet="1" objects="1" scenarios="1" selectLockedCells="1" autoFilter="0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M28"/>
  <sheetViews>
    <sheetView showGridLines="0" zoomScaleNormal="100" zoomScaleSheetLayoutView="115" workbookViewId="0">
      <selection activeCell="A13" sqref="A13:M15"/>
    </sheetView>
  </sheetViews>
  <sheetFormatPr defaultColWidth="9.109375" defaultRowHeight="14.4" x14ac:dyDescent="0.3"/>
  <cols>
    <col min="1" max="1" width="34.33203125" style="3" bestFit="1" customWidth="1"/>
    <col min="2" max="12" width="9.109375" style="3"/>
    <col min="13" max="13" width="64.77734375" style="3" customWidth="1"/>
    <col min="14" max="16384" width="9.109375" style="3"/>
  </cols>
  <sheetData>
    <row r="5" spans="1:13" x14ac:dyDescent="0.3">
      <c r="A5" s="26"/>
      <c r="B5" s="2"/>
      <c r="C5" s="27"/>
      <c r="D5" s="27"/>
      <c r="E5" s="2"/>
      <c r="F5" s="2"/>
      <c r="G5" s="2"/>
      <c r="H5" s="2"/>
      <c r="I5" s="2"/>
      <c r="J5" s="2"/>
      <c r="K5" s="2"/>
      <c r="L5" s="2"/>
      <c r="M5" s="2"/>
    </row>
    <row r="6" spans="1:13" x14ac:dyDescent="0.3">
      <c r="A6" s="26"/>
      <c r="B6" s="2"/>
      <c r="C6" s="27"/>
      <c r="D6" s="27"/>
      <c r="E6" s="2"/>
      <c r="F6" s="2"/>
      <c r="G6" s="2"/>
      <c r="H6" s="2"/>
      <c r="I6" s="2"/>
      <c r="J6" s="2"/>
      <c r="K6" s="2"/>
      <c r="L6" s="2"/>
      <c r="M6" s="2"/>
    </row>
    <row r="7" spans="1:13" x14ac:dyDescent="0.3">
      <c r="A7" s="306" t="s">
        <v>39</v>
      </c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</row>
    <row r="8" spans="1:13" ht="35.25" customHeight="1" x14ac:dyDescent="0.3">
      <c r="A8" s="306"/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</row>
    <row r="9" spans="1:13" ht="35.25" customHeight="1" x14ac:dyDescent="0.3">
      <c r="A9" s="307" t="s">
        <v>254</v>
      </c>
      <c r="B9" s="307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</row>
    <row r="10" spans="1:13" ht="35.25" customHeight="1" x14ac:dyDescent="0.3">
      <c r="A10" s="307"/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</row>
    <row r="11" spans="1:13" ht="35.25" customHeight="1" x14ac:dyDescent="0.3">
      <c r="A11" s="307"/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</row>
    <row r="12" spans="1:13" ht="15.75" customHeight="1" thickBot="1" x14ac:dyDescent="0.6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</row>
    <row r="13" spans="1:13" ht="15" thickTop="1" x14ac:dyDescent="0.3">
      <c r="A13" s="308" t="s">
        <v>255</v>
      </c>
      <c r="B13" s="308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</row>
    <row r="14" spans="1:13" x14ac:dyDescent="0.3">
      <c r="A14" s="309"/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</row>
    <row r="15" spans="1:13" ht="15" thickBot="1" x14ac:dyDescent="0.35">
      <c r="A15" s="309"/>
      <c r="B15" s="309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</row>
    <row r="16" spans="1:13" ht="15" thickTop="1" x14ac:dyDescent="0.3">
      <c r="A16" s="308" t="s">
        <v>147</v>
      </c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</row>
    <row r="17" spans="1:13" x14ac:dyDescent="0.3">
      <c r="A17" s="309"/>
      <c r="B17" s="309"/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</row>
    <row r="18" spans="1:13" x14ac:dyDescent="0.3">
      <c r="A18" s="309"/>
      <c r="B18" s="309"/>
      <c r="C18" s="309"/>
      <c r="D18" s="309"/>
      <c r="E18" s="309"/>
      <c r="F18" s="309"/>
      <c r="G18" s="309"/>
      <c r="H18" s="309"/>
      <c r="I18" s="309"/>
      <c r="J18" s="309"/>
      <c r="K18" s="309"/>
      <c r="L18" s="309"/>
      <c r="M18" s="309"/>
    </row>
    <row r="19" spans="1:13" x14ac:dyDescent="0.3">
      <c r="A19" s="309" t="s">
        <v>225</v>
      </c>
      <c r="B19" s="309"/>
      <c r="C19" s="309"/>
      <c r="D19" s="309"/>
      <c r="E19" s="309"/>
      <c r="F19" s="309"/>
      <c r="G19" s="309"/>
      <c r="H19" s="309"/>
      <c r="I19" s="309"/>
      <c r="J19" s="309"/>
      <c r="K19" s="309"/>
      <c r="L19" s="309"/>
      <c r="M19" s="309"/>
    </row>
    <row r="20" spans="1:13" x14ac:dyDescent="0.3">
      <c r="A20" s="309"/>
      <c r="B20" s="309"/>
      <c r="C20" s="309"/>
      <c r="D20" s="309"/>
      <c r="E20" s="309"/>
      <c r="F20" s="309"/>
      <c r="G20" s="309"/>
      <c r="H20" s="309"/>
      <c r="I20" s="309"/>
      <c r="J20" s="309"/>
      <c r="K20" s="309"/>
      <c r="L20" s="309"/>
      <c r="M20" s="309"/>
    </row>
    <row r="21" spans="1:13" x14ac:dyDescent="0.3">
      <c r="A21" s="309"/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9"/>
      <c r="M21" s="309"/>
    </row>
    <row r="22" spans="1:13" x14ac:dyDescent="0.3">
      <c r="A22" s="309" t="s">
        <v>148</v>
      </c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</row>
    <row r="23" spans="1:13" x14ac:dyDescent="0.3">
      <c r="A23" s="309"/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</row>
    <row r="24" spans="1:13" x14ac:dyDescent="0.3">
      <c r="A24" s="309"/>
      <c r="B24" s="309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</row>
    <row r="25" spans="1:13" x14ac:dyDescent="0.3">
      <c r="A25" s="309" t="s">
        <v>149</v>
      </c>
      <c r="B25" s="309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M25" s="309"/>
    </row>
    <row r="26" spans="1:13" x14ac:dyDescent="0.3">
      <c r="A26" s="309"/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</row>
    <row r="27" spans="1:13" ht="15" thickBot="1" x14ac:dyDescent="0.35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</row>
    <row r="28" spans="1:13" ht="15" thickTop="1" x14ac:dyDescent="0.3"/>
  </sheetData>
  <sheetProtection algorithmName="SHA-512" hashValue="r8W7ZoJwsrKco4d8IrDJobqkez1D6ASWjExo4ErG4JLjZ4oc6x7BjWpl77Gk9QP5wxykLhyUiXriFeOrrF6MQg==" saltValue="58ZLer5O+iLZyNJ5Uk8CAQ==" spinCount="100000" sheet="1" objects="1" scenarios="1" selectLockedCells="1" autoFilter="0"/>
  <mergeCells count="7">
    <mergeCell ref="A7:M8"/>
    <mergeCell ref="A9:M11"/>
    <mergeCell ref="A13:M15"/>
    <mergeCell ref="A22:M24"/>
    <mergeCell ref="A25:M27"/>
    <mergeCell ref="A16:M18"/>
    <mergeCell ref="A19:M21"/>
  </mergeCells>
  <pageMargins left="0.7" right="0.7" top="0.75" bottom="0.75" header="0.3" footer="0.3"/>
  <pageSetup paperSize="9" scale="4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0"/>
  <sheetViews>
    <sheetView showGridLines="0" topLeftCell="A28" zoomScale="70" zoomScaleNormal="70" workbookViewId="0">
      <selection activeCell="B23" sqref="B1:B65536"/>
    </sheetView>
  </sheetViews>
  <sheetFormatPr defaultColWidth="110" defaultRowHeight="165.75" customHeight="1" x14ac:dyDescent="0.3"/>
  <cols>
    <col min="1" max="1" width="155.109375" customWidth="1"/>
    <col min="2" max="2" width="15.33203125" style="118" customWidth="1"/>
    <col min="3" max="3" width="10.109375" style="75" customWidth="1"/>
    <col min="4" max="4" width="11.33203125" style="75" customWidth="1"/>
    <col min="5" max="5" width="8.33203125" customWidth="1"/>
    <col min="6" max="14" width="18.5546875" customWidth="1"/>
    <col min="15" max="15" width="29.5546875" customWidth="1"/>
  </cols>
  <sheetData>
    <row r="1" spans="1:6" ht="165.75" customHeight="1" x14ac:dyDescent="0.3">
      <c r="A1" s="40">
        <f t="shared" ref="A1:A30" si="0">C1</f>
        <v>0</v>
      </c>
      <c r="B1" s="118">
        <v>0</v>
      </c>
      <c r="C1" s="75">
        <v>0</v>
      </c>
    </row>
    <row r="2" spans="1:6" ht="165.75" customHeight="1" x14ac:dyDescent="0.3">
      <c r="A2" s="40" t="str">
        <f t="shared" si="0"/>
        <v>figura 1</v>
      </c>
      <c r="B2" s="118" t="s">
        <v>125</v>
      </c>
      <c r="C2" s="75" t="s">
        <v>40</v>
      </c>
      <c r="D2" s="75">
        <v>0</v>
      </c>
      <c r="E2">
        <v>1</v>
      </c>
      <c r="F2">
        <v>1</v>
      </c>
    </row>
    <row r="3" spans="1:6" ht="165.75" customHeight="1" x14ac:dyDescent="0.3">
      <c r="A3" s="40" t="str">
        <f t="shared" si="0"/>
        <v>figura 2</v>
      </c>
      <c r="B3" s="118" t="s">
        <v>126</v>
      </c>
      <c r="C3" s="75" t="s">
        <v>41</v>
      </c>
      <c r="D3" s="75">
        <v>0</v>
      </c>
      <c r="E3">
        <v>2</v>
      </c>
      <c r="F3">
        <v>2</v>
      </c>
    </row>
    <row r="4" spans="1:6" ht="165.75" customHeight="1" x14ac:dyDescent="0.3">
      <c r="A4" s="40" t="str">
        <f t="shared" si="0"/>
        <v>figura 3</v>
      </c>
      <c r="B4" s="118" t="s">
        <v>127</v>
      </c>
      <c r="C4" s="75" t="s">
        <v>42</v>
      </c>
      <c r="D4" s="75">
        <v>0</v>
      </c>
      <c r="E4">
        <v>3</v>
      </c>
      <c r="F4">
        <v>3</v>
      </c>
    </row>
    <row r="5" spans="1:6" ht="165.75" customHeight="1" x14ac:dyDescent="0.3">
      <c r="A5" s="40" t="str">
        <f t="shared" si="0"/>
        <v>figura 4</v>
      </c>
      <c r="B5" s="118" t="s">
        <v>130</v>
      </c>
      <c r="C5" s="75" t="s">
        <v>43</v>
      </c>
      <c r="D5" s="75">
        <v>0</v>
      </c>
      <c r="E5">
        <v>4</v>
      </c>
    </row>
    <row r="6" spans="1:6" ht="165.75" customHeight="1" x14ac:dyDescent="0.3">
      <c r="A6" s="40" t="str">
        <f t="shared" si="0"/>
        <v>figura 5</v>
      </c>
      <c r="B6" s="118" t="s">
        <v>135</v>
      </c>
      <c r="C6" s="75" t="s">
        <v>44</v>
      </c>
      <c r="D6" s="75">
        <v>0</v>
      </c>
      <c r="E6">
        <v>5</v>
      </c>
    </row>
    <row r="7" spans="1:6" ht="165.75" customHeight="1" x14ac:dyDescent="0.3">
      <c r="A7" s="40" t="str">
        <f t="shared" si="0"/>
        <v>figura 6</v>
      </c>
      <c r="B7" s="118" t="s">
        <v>137</v>
      </c>
      <c r="C7" s="75" t="s">
        <v>45</v>
      </c>
      <c r="D7" s="75">
        <v>0</v>
      </c>
      <c r="E7">
        <v>6</v>
      </c>
    </row>
    <row r="8" spans="1:6" ht="165.75" customHeight="1" x14ac:dyDescent="0.3">
      <c r="A8" s="40" t="str">
        <f t="shared" si="0"/>
        <v>figura 7</v>
      </c>
      <c r="B8" s="118" t="s">
        <v>138</v>
      </c>
      <c r="C8" s="75" t="s">
        <v>46</v>
      </c>
      <c r="D8" s="75">
        <v>0</v>
      </c>
      <c r="E8">
        <v>7</v>
      </c>
    </row>
    <row r="9" spans="1:6" ht="165.75" customHeight="1" x14ac:dyDescent="0.3">
      <c r="A9" s="40" t="str">
        <f t="shared" si="0"/>
        <v>figura 8</v>
      </c>
      <c r="B9" s="118" t="s">
        <v>136</v>
      </c>
      <c r="C9" s="75" t="s">
        <v>66</v>
      </c>
      <c r="D9" s="75">
        <v>0</v>
      </c>
      <c r="E9">
        <v>8</v>
      </c>
    </row>
    <row r="10" spans="1:6" ht="165.75" customHeight="1" x14ac:dyDescent="0.3">
      <c r="A10" s="40" t="str">
        <f t="shared" si="0"/>
        <v>figura 9</v>
      </c>
      <c r="B10" s="118" t="s">
        <v>128</v>
      </c>
      <c r="C10" s="75" t="s">
        <v>47</v>
      </c>
      <c r="D10" s="75">
        <v>0</v>
      </c>
    </row>
    <row r="11" spans="1:6" ht="165.75" customHeight="1" x14ac:dyDescent="0.3">
      <c r="A11" s="40" t="str">
        <f t="shared" si="0"/>
        <v>figura 10</v>
      </c>
      <c r="B11" s="118" t="s">
        <v>133</v>
      </c>
      <c r="C11" s="75" t="s">
        <v>48</v>
      </c>
      <c r="D11" s="75">
        <v>0</v>
      </c>
    </row>
    <row r="12" spans="1:6" ht="165.75" customHeight="1" x14ac:dyDescent="0.3">
      <c r="A12" s="40" t="str">
        <f t="shared" si="0"/>
        <v>figura 11</v>
      </c>
      <c r="B12" s="118" t="s">
        <v>134</v>
      </c>
      <c r="C12" s="75" t="s">
        <v>49</v>
      </c>
      <c r="D12" s="75">
        <v>0</v>
      </c>
    </row>
    <row r="13" spans="1:6" ht="165.75" customHeight="1" x14ac:dyDescent="0.3">
      <c r="A13" s="40" t="str">
        <f t="shared" si="0"/>
        <v>figura 12</v>
      </c>
      <c r="B13" s="118" t="s">
        <v>129</v>
      </c>
      <c r="C13" s="75" t="s">
        <v>50</v>
      </c>
      <c r="D13" s="75">
        <v>0</v>
      </c>
    </row>
    <row r="14" spans="1:6" ht="165.75" customHeight="1" x14ac:dyDescent="0.3">
      <c r="A14" s="40" t="str">
        <f t="shared" si="0"/>
        <v>figura 13</v>
      </c>
      <c r="B14" s="118" t="s">
        <v>139</v>
      </c>
      <c r="C14" s="75" t="s">
        <v>51</v>
      </c>
      <c r="D14" s="75">
        <v>0</v>
      </c>
    </row>
    <row r="15" spans="1:6" ht="165.75" customHeight="1" x14ac:dyDescent="0.3">
      <c r="A15" s="40" t="str">
        <f t="shared" si="0"/>
        <v>figura 14</v>
      </c>
      <c r="B15" s="118" t="s">
        <v>141</v>
      </c>
      <c r="C15" s="75" t="s">
        <v>52</v>
      </c>
      <c r="D15" s="75">
        <v>0</v>
      </c>
    </row>
    <row r="16" spans="1:6" ht="165.75" customHeight="1" x14ac:dyDescent="0.3">
      <c r="A16" s="40" t="str">
        <f t="shared" si="0"/>
        <v>figura 15</v>
      </c>
      <c r="B16" s="118" t="s">
        <v>142</v>
      </c>
      <c r="C16" s="75" t="s">
        <v>53</v>
      </c>
      <c r="D16" s="75">
        <v>0</v>
      </c>
    </row>
    <row r="17" spans="1:4" ht="165.75" customHeight="1" x14ac:dyDescent="0.3">
      <c r="A17" s="40" t="str">
        <f t="shared" si="0"/>
        <v>figura 16</v>
      </c>
      <c r="B17" s="118" t="s">
        <v>140</v>
      </c>
      <c r="C17" s="75" t="s">
        <v>54</v>
      </c>
      <c r="D17" s="75">
        <v>0</v>
      </c>
    </row>
    <row r="18" spans="1:4" ht="165.75" customHeight="1" x14ac:dyDescent="0.3">
      <c r="A18" s="40" t="str">
        <f t="shared" si="0"/>
        <v>figura 17</v>
      </c>
      <c r="B18" s="119" t="s">
        <v>115</v>
      </c>
      <c r="C18" s="75" t="s">
        <v>55</v>
      </c>
      <c r="D18" s="75">
        <v>3.9</v>
      </c>
    </row>
    <row r="19" spans="1:4" ht="165.75" customHeight="1" x14ac:dyDescent="0.3">
      <c r="A19" s="40" t="str">
        <f t="shared" si="0"/>
        <v>figura 18</v>
      </c>
      <c r="B19" s="119" t="s">
        <v>116</v>
      </c>
      <c r="C19" s="75" t="s">
        <v>56</v>
      </c>
      <c r="D19" s="75">
        <v>4.3</v>
      </c>
    </row>
    <row r="20" spans="1:4" ht="165.75" customHeight="1" x14ac:dyDescent="0.3">
      <c r="A20" s="40" t="str">
        <f t="shared" si="0"/>
        <v>figura 19</v>
      </c>
      <c r="B20" s="119" t="s">
        <v>117</v>
      </c>
      <c r="C20" s="75" t="s">
        <v>57</v>
      </c>
      <c r="D20" s="75">
        <v>4</v>
      </c>
    </row>
    <row r="21" spans="1:4" ht="165.75" customHeight="1" x14ac:dyDescent="0.3">
      <c r="A21" s="40" t="str">
        <f t="shared" si="0"/>
        <v>figura 20</v>
      </c>
      <c r="B21" s="119" t="s">
        <v>118</v>
      </c>
      <c r="C21" s="75" t="s">
        <v>58</v>
      </c>
      <c r="D21" s="75">
        <v>4.7</v>
      </c>
    </row>
    <row r="22" spans="1:4" ht="165.75" customHeight="1" x14ac:dyDescent="0.3">
      <c r="A22" s="40" t="str">
        <f t="shared" si="0"/>
        <v>figura 21</v>
      </c>
      <c r="B22" s="119" t="s">
        <v>119</v>
      </c>
      <c r="C22" s="75" t="s">
        <v>59</v>
      </c>
      <c r="D22" s="75">
        <v>3.5</v>
      </c>
    </row>
    <row r="23" spans="1:4" ht="165.75" customHeight="1" x14ac:dyDescent="0.3">
      <c r="A23" s="40" t="str">
        <f t="shared" si="0"/>
        <v>figura 22</v>
      </c>
      <c r="B23" s="119" t="s">
        <v>120</v>
      </c>
      <c r="C23" s="75" t="s">
        <v>60</v>
      </c>
      <c r="D23" s="75">
        <v>3.8</v>
      </c>
    </row>
    <row r="24" spans="1:4" ht="165.75" customHeight="1" x14ac:dyDescent="0.3">
      <c r="A24" s="40" t="str">
        <f t="shared" si="0"/>
        <v>figura 23</v>
      </c>
      <c r="B24" s="119" t="s">
        <v>121</v>
      </c>
      <c r="C24" s="75" t="s">
        <v>61</v>
      </c>
      <c r="D24" s="75">
        <v>4.2</v>
      </c>
    </row>
    <row r="25" spans="1:4" ht="165.75" customHeight="1" x14ac:dyDescent="0.3">
      <c r="A25" s="40" t="str">
        <f t="shared" si="0"/>
        <v>figura 24</v>
      </c>
      <c r="B25" s="119" t="s">
        <v>122</v>
      </c>
      <c r="C25" s="75" t="s">
        <v>62</v>
      </c>
      <c r="D25" s="75">
        <v>4.5999999999999996</v>
      </c>
    </row>
    <row r="26" spans="1:4" ht="165.75" customHeight="1" x14ac:dyDescent="0.3">
      <c r="A26" s="40" t="str">
        <f t="shared" si="0"/>
        <v>figura 25</v>
      </c>
      <c r="B26" s="119" t="s">
        <v>123</v>
      </c>
      <c r="C26" s="75" t="s">
        <v>143</v>
      </c>
      <c r="D26" s="75">
        <v>3.8</v>
      </c>
    </row>
    <row r="27" spans="1:4" ht="165.75" customHeight="1" x14ac:dyDescent="0.3">
      <c r="A27" s="40" t="str">
        <f t="shared" si="0"/>
        <v>figura 26</v>
      </c>
      <c r="B27" s="119" t="s">
        <v>124</v>
      </c>
      <c r="C27" s="75" t="s">
        <v>144</v>
      </c>
      <c r="D27" s="75">
        <v>4.2</v>
      </c>
    </row>
    <row r="28" spans="1:4" ht="165.75" customHeight="1" x14ac:dyDescent="0.3">
      <c r="A28" s="40" t="str">
        <f t="shared" si="0"/>
        <v>figura 27</v>
      </c>
      <c r="B28" s="119" t="s">
        <v>131</v>
      </c>
      <c r="C28" s="75" t="s">
        <v>145</v>
      </c>
      <c r="D28" s="75">
        <v>4.2</v>
      </c>
    </row>
    <row r="29" spans="1:4" ht="165.75" customHeight="1" x14ac:dyDescent="0.3">
      <c r="A29" s="40" t="str">
        <f t="shared" si="0"/>
        <v>figura 28</v>
      </c>
      <c r="B29" s="119" t="s">
        <v>132</v>
      </c>
      <c r="C29" s="75" t="s">
        <v>146</v>
      </c>
      <c r="D29" s="75">
        <v>4.5999999999999996</v>
      </c>
    </row>
    <row r="30" spans="1:4" ht="165.75" customHeight="1" x14ac:dyDescent="0.3">
      <c r="A30" s="40">
        <f t="shared" si="0"/>
        <v>0</v>
      </c>
    </row>
  </sheetData>
  <sheetProtection algorithmName="SHA-512" hashValue="L+OboOCNoTKGQgMo5VuFFEoOzgs0faiMeeH6Fc7sWGbe2f0Hknnf+px8fiBpr6mmD4H+48Ltr/40ScU9sFoUIw==" saltValue="8vEihAZBH1nlgu40URKLwg==" spinCount="100000" sheet="1" objects="1" scenarios="1" selectLockedCells="1" autoFilter="0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35DB240DD8BC14681924C36FFDDD8AC" ma:contentTypeVersion="11" ma:contentTypeDescription="Criar um novo documento." ma:contentTypeScope="" ma:versionID="21530f4b98e0998bcd201c091235ccb7">
  <xsd:schema xmlns:xsd="http://www.w3.org/2001/XMLSchema" xmlns:xs="http://www.w3.org/2001/XMLSchema" xmlns:p="http://schemas.microsoft.com/office/2006/metadata/properties" xmlns:ns3="4c98d99f-8f80-4c76-bad3-421f994c1fbf" xmlns:ns4="700ffcb6-fcd3-4fcf-9952-7b92187ea260" targetNamespace="http://schemas.microsoft.com/office/2006/metadata/properties" ma:root="true" ma:fieldsID="a6b5f02ea556678e142ebdb25f9d2156" ns3:_="" ns4:_="">
    <xsd:import namespace="4c98d99f-8f80-4c76-bad3-421f994c1fbf"/>
    <xsd:import namespace="700ffcb6-fcd3-4fcf-9952-7b92187ea2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8d99f-8f80-4c76-bad3-421f994c1f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0ffcb6-fcd3-4fcf-9952-7b92187ea26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CCCB74-2F24-499C-90CD-C0D8BDCC3D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8d99f-8f80-4c76-bad3-421f994c1fbf"/>
    <ds:schemaRef ds:uri="700ffcb6-fcd3-4fcf-9952-7b92187ea2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CB336B-717F-4DFF-A8CA-4268996CFE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ADE8AD-D783-4F85-B186-973BF232D529}">
  <ds:schemaRefs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  <ds:schemaRef ds:uri="http://purl.org/dc/dcmitype/"/>
    <ds:schemaRef ds:uri="http://purl.org/dc/terms/"/>
    <ds:schemaRef ds:uri="700ffcb6-fcd3-4fcf-9952-7b92187ea260"/>
    <ds:schemaRef ds:uri="http://schemas.microsoft.com/office/2006/documentManagement/types"/>
    <ds:schemaRef ds:uri="4c98d99f-8f80-4c76-bad3-421f994c1fb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10</vt:i4>
      </vt:variant>
    </vt:vector>
  </HeadingPairs>
  <TitlesOfParts>
    <vt:vector size="15" baseType="lpstr">
      <vt:lpstr>cartas de competição-artística</vt:lpstr>
      <vt:lpstr>Folha1</vt:lpstr>
      <vt:lpstr>Folha4</vt:lpstr>
      <vt:lpstr>Instruções</vt:lpstr>
      <vt:lpstr>Folha2</vt:lpstr>
      <vt:lpstr>aparelhos</vt:lpstr>
      <vt:lpstr>'cartas de competição-artística'!Área_de_Impressão</vt:lpstr>
      <vt:lpstr>encontros</vt:lpstr>
      <vt:lpstr>escalão</vt:lpstr>
      <vt:lpstr>escolas</vt:lpstr>
      <vt:lpstr>lista</vt:lpstr>
      <vt:lpstr>nivel</vt:lpstr>
      <vt:lpstr>opçõesAB</vt:lpstr>
      <vt:lpstr>opçõesabc</vt:lpstr>
      <vt:lpstr>sexo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Emanuel Rocha</dc:creator>
  <cp:lastModifiedBy>José Emanuel Rocha</cp:lastModifiedBy>
  <cp:lastPrinted>2019-11-26T10:50:27Z</cp:lastPrinted>
  <dcterms:created xsi:type="dcterms:W3CDTF">2012-01-11T13:09:43Z</dcterms:created>
  <dcterms:modified xsi:type="dcterms:W3CDTF">2019-11-26T10:51:17Z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0x010100535DB240DD8BC14681924C36FFDDD8AC</vt:lpwstr>
  </property>
</Properties>
</file>