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11640" firstSheet="1" activeTab="6"/>
  </bookViews>
  <sheets>
    <sheet name="BASQ. MASC_GA" sheetId="1" r:id="rId1"/>
    <sheet name="BASQ. MASC_GB" sheetId="2" r:id="rId2"/>
    <sheet name="BASQ. FEM_GA" sheetId="3" r:id="rId3"/>
    <sheet name="BASQ. FEM_GB" sheetId="4" r:id="rId4"/>
    <sheet name="2ªFase Masculino" sheetId="5" r:id="rId5"/>
    <sheet name="2ªFase Feminino" sheetId="6" r:id="rId6"/>
    <sheet name="Finais Masculinas" sheetId="7" r:id="rId7"/>
    <sheet name="Finais Femininas" sheetId="8" r:id="rId8"/>
  </sheets>
  <definedNames>
    <definedName name="_xlnm.Print_Area" localSheetId="2">'BASQ. FEM_GA'!$A$1:$R$30</definedName>
    <definedName name="_xlnm.Print_Area" localSheetId="3">'BASQ. FEM_GB'!$A$1:$P$29</definedName>
    <definedName name="_xlnm.Print_Area" localSheetId="0">'BASQ. MASC_GA'!$A$1:$P$29</definedName>
    <definedName name="_xlnm.Print_Area" localSheetId="1">'BASQ. MASC_GB'!$A$1:$Q$30</definedName>
  </definedNames>
  <calcPr fullCalcOnLoad="1"/>
</workbook>
</file>

<file path=xl/sharedStrings.xml><?xml version="1.0" encoding="utf-8"?>
<sst xmlns="http://schemas.openxmlformats.org/spreadsheetml/2006/main" count="628" uniqueCount="105">
  <si>
    <t>Classificação</t>
  </si>
  <si>
    <t>1º</t>
  </si>
  <si>
    <t>2º</t>
  </si>
  <si>
    <t>3º</t>
  </si>
  <si>
    <t>CLASSIFICAÇÃO FINAL</t>
  </si>
  <si>
    <t>Data</t>
  </si>
  <si>
    <t>Local</t>
  </si>
  <si>
    <t>Hora</t>
  </si>
  <si>
    <t>Jogo</t>
  </si>
  <si>
    <t>N.º</t>
  </si>
  <si>
    <t>Equipa A</t>
  </si>
  <si>
    <t>Equipa B</t>
  </si>
  <si>
    <t>vs</t>
  </si>
  <si>
    <t>1.ª Jornada</t>
  </si>
  <si>
    <t>2.ª Jornada</t>
  </si>
  <si>
    <t>CLDE</t>
  </si>
  <si>
    <t>PONTOS</t>
  </si>
  <si>
    <t>Sets</t>
  </si>
  <si>
    <t>EQUIPAS</t>
  </si>
  <si>
    <t>JOGOS</t>
  </si>
  <si>
    <t>VIT</t>
  </si>
  <si>
    <t>DERR</t>
  </si>
  <si>
    <t>Nº</t>
  </si>
  <si>
    <t>P +</t>
  </si>
  <si>
    <t>P -</t>
  </si>
  <si>
    <t>Dif Ptos</t>
  </si>
  <si>
    <t>1ª PERIODO</t>
  </si>
  <si>
    <t>2ª PERIODO</t>
  </si>
  <si>
    <t>3ª PERIODO</t>
  </si>
  <si>
    <t>Prol</t>
  </si>
  <si>
    <t>4ª PERIODO</t>
  </si>
  <si>
    <t>1 M</t>
  </si>
  <si>
    <t>2 M</t>
  </si>
  <si>
    <t>3 M</t>
  </si>
  <si>
    <t>3.ª Jornada</t>
  </si>
  <si>
    <t>1 F</t>
  </si>
  <si>
    <t>2 F</t>
  </si>
  <si>
    <t>MASCULINO</t>
  </si>
  <si>
    <t>FEMININO</t>
  </si>
  <si>
    <t>3 F</t>
  </si>
  <si>
    <t>DSR</t>
  </si>
  <si>
    <t>09h00</t>
  </si>
  <si>
    <t>15h30</t>
  </si>
  <si>
    <t>10h15</t>
  </si>
  <si>
    <t>16h45</t>
  </si>
  <si>
    <t>Oficinas S. José</t>
  </si>
  <si>
    <t>ES Rocha Peixoto</t>
  </si>
  <si>
    <t>Série A</t>
  </si>
  <si>
    <t>Série B</t>
  </si>
  <si>
    <t>Séria B</t>
  </si>
  <si>
    <t>MASCULINO 2ª FASE</t>
  </si>
  <si>
    <t>Apuramento 5º/6º Classificado - 3ºG.B x 3ºG.A</t>
  </si>
  <si>
    <t>1/2 Final - 1ºG.B x 2ºG.A</t>
  </si>
  <si>
    <t>1/2 Final - 1ºG.A x 2ºG.B</t>
  </si>
  <si>
    <t>7 M</t>
  </si>
  <si>
    <t>7.ª Jornada</t>
  </si>
  <si>
    <t>8.ª Jornada</t>
  </si>
  <si>
    <t>9.ª Jornada</t>
  </si>
  <si>
    <t>8 M</t>
  </si>
  <si>
    <t>9 M</t>
  </si>
  <si>
    <t>FEMININO 2ª FASE</t>
  </si>
  <si>
    <t>7 F</t>
  </si>
  <si>
    <t>8 F</t>
  </si>
  <si>
    <t>9 F</t>
  </si>
  <si>
    <t>ES Sampaio</t>
  </si>
  <si>
    <t>MASCULINO FINAIS</t>
  </si>
  <si>
    <t>10.ª Jornada</t>
  </si>
  <si>
    <t>11.ª Jornada</t>
  </si>
  <si>
    <t>10 M</t>
  </si>
  <si>
    <t>3º/4º Classificados</t>
  </si>
  <si>
    <t>11 M</t>
  </si>
  <si>
    <t>Final</t>
  </si>
  <si>
    <t>FEMININO FINAIS</t>
  </si>
  <si>
    <t>10 F</t>
  </si>
  <si>
    <t>11 F</t>
  </si>
  <si>
    <t>4º</t>
  </si>
  <si>
    <t>5º</t>
  </si>
  <si>
    <t>6º</t>
  </si>
  <si>
    <t>DSRAL - Santiago Cacém/Sines</t>
  </si>
  <si>
    <t>NACIONAL DE INICIADOS DE BASQUETEBOL 2016</t>
  </si>
  <si>
    <t xml:space="preserve">     NACIONAL DE INICADOS DE BASQUETEBOL 2016</t>
  </si>
  <si>
    <t xml:space="preserve">DSRAL - Santiago Cacém/Sines </t>
  </si>
  <si>
    <t>Alentejo</t>
  </si>
  <si>
    <t>Norte (A)</t>
  </si>
  <si>
    <t>Lisboa Vale Tejo</t>
  </si>
  <si>
    <t>Algarve</t>
  </si>
  <si>
    <t>Centro</t>
  </si>
  <si>
    <t>Norte (B)</t>
  </si>
  <si>
    <t>Pavilhão Petrogal</t>
  </si>
  <si>
    <t>ES Chamusca</t>
  </si>
  <si>
    <t>EB Paulo Nogueira</t>
  </si>
  <si>
    <t>ES D. Sancho II</t>
  </si>
  <si>
    <t>EB Prof. Arménio Lança</t>
  </si>
  <si>
    <t>ES Pombal</t>
  </si>
  <si>
    <t>EB Dr. Pedro Barbosa</t>
  </si>
  <si>
    <t>EBS Macedo Cavaleiro</t>
  </si>
  <si>
    <t>Norte</t>
  </si>
  <si>
    <t>Lisboa Vale Tejo (B)</t>
  </si>
  <si>
    <t>Lisboa Vale Tejo (A)</t>
  </si>
  <si>
    <t>ES Júlio Dinis</t>
  </si>
  <si>
    <t>EB D. Afonso III</t>
  </si>
  <si>
    <t>Pavilhão Estrela Santo André</t>
  </si>
  <si>
    <t>11h30</t>
  </si>
  <si>
    <t>14h15</t>
  </si>
  <si>
    <t>15h30h00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</si>
</sst>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4" applyNumberFormat="0" applyAlignment="0" applyProtection="0"/>
    <xf numFmtId="0" fontId="44" fillId="0" borderId="5" applyNumberFormat="0" applyFill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8" fillId="19" borderId="7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4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vertical="center" wrapText="1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1" fontId="11" fillId="34" borderId="16" xfId="0" applyNumberFormat="1" applyFont="1" applyFill="1" applyBorder="1" applyAlignment="1">
      <alignment horizontal="center" vertical="center"/>
    </xf>
    <xf numFmtId="1" fontId="11" fillId="34" borderId="17" xfId="0" applyNumberFormat="1" applyFont="1" applyFill="1" applyBorder="1" applyAlignment="1">
      <alignment horizontal="center" vertical="center"/>
    </xf>
    <xf numFmtId="1" fontId="11" fillId="34" borderId="18" xfId="0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wrapText="1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22" xfId="0" applyNumberFormat="1" applyFont="1" applyFill="1" applyBorder="1" applyAlignment="1">
      <alignment horizontal="center" vertical="center"/>
    </xf>
    <xf numFmtId="1" fontId="0" fillId="33" borderId="23" xfId="0" applyNumberFormat="1" applyFont="1" applyFill="1" applyBorder="1" applyAlignment="1">
      <alignment horizontal="center" vertical="center"/>
    </xf>
    <xf numFmtId="1" fontId="0" fillId="33" borderId="24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1" fontId="0" fillId="33" borderId="28" xfId="0" applyNumberFormat="1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1" fontId="0" fillId="33" borderId="29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7" xfId="0" applyNumberFormat="1" applyFont="1" applyFill="1" applyBorder="1" applyAlignment="1">
      <alignment horizontal="center" vertical="center"/>
    </xf>
    <xf numFmtId="1" fontId="0" fillId="33" borderId="18" xfId="0" applyNumberFormat="1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/>
    </xf>
    <xf numFmtId="0" fontId="18" fillId="35" borderId="21" xfId="0" applyFont="1" applyFill="1" applyBorder="1" applyAlignment="1">
      <alignment horizontal="center" wrapText="1"/>
    </xf>
    <xf numFmtId="0" fontId="19" fillId="35" borderId="22" xfId="0" applyFont="1" applyFill="1" applyBorder="1" applyAlignment="1">
      <alignment horizontal="center" wrapText="1"/>
    </xf>
    <xf numFmtId="0" fontId="18" fillId="35" borderId="21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4" fillId="9" borderId="32" xfId="0" applyFont="1" applyFill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/>
    </xf>
    <xf numFmtId="0" fontId="18" fillId="9" borderId="21" xfId="0" applyFont="1" applyFill="1" applyBorder="1" applyAlignment="1">
      <alignment horizontal="center" wrapText="1"/>
    </xf>
    <xf numFmtId="0" fontId="19" fillId="9" borderId="22" xfId="0" applyFont="1" applyFill="1" applyBorder="1" applyAlignment="1">
      <alignment horizontal="center" wrapText="1"/>
    </xf>
    <xf numFmtId="0" fontId="18" fillId="9" borderId="2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18" fillId="15" borderId="10" xfId="0" applyFont="1" applyFill="1" applyBorder="1" applyAlignment="1">
      <alignment horizontal="center" wrapText="1"/>
    </xf>
    <xf numFmtId="0" fontId="19" fillId="15" borderId="10" xfId="0" applyFont="1" applyFill="1" applyBorder="1" applyAlignment="1">
      <alignment horizontal="center" wrapText="1"/>
    </xf>
    <xf numFmtId="0" fontId="4" fillId="15" borderId="16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4" fillId="34" borderId="30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4" fontId="4" fillId="35" borderId="17" xfId="0" applyNumberFormat="1" applyFont="1" applyFill="1" applyBorder="1" applyAlignment="1">
      <alignment horizontal="center" vertical="center" wrapText="1"/>
    </xf>
    <xf numFmtId="14" fontId="4" fillId="35" borderId="1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20" fontId="4" fillId="0" borderId="48" xfId="0" applyNumberFormat="1" applyFont="1" applyBorder="1" applyAlignment="1">
      <alignment horizontal="center" vertical="center" wrapText="1"/>
    </xf>
    <xf numFmtId="20" fontId="4" fillId="0" borderId="49" xfId="0" applyNumberFormat="1" applyFont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4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4" fontId="4" fillId="35" borderId="52" xfId="0" applyNumberFormat="1" applyFont="1" applyFill="1" applyBorder="1" applyAlignment="1">
      <alignment horizontal="center" vertical="center" wrapText="1"/>
    </xf>
    <xf numFmtId="14" fontId="4" fillId="35" borderId="5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2" fillId="0" borderId="5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40" xfId="0" applyFont="1" applyFill="1" applyBorder="1" applyAlignment="1">
      <alignment horizontal="center"/>
    </xf>
    <xf numFmtId="0" fontId="13" fillId="35" borderId="4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5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8" fillId="35" borderId="55" xfId="0" applyFont="1" applyFill="1" applyBorder="1" applyAlignment="1">
      <alignment horizontal="center" vertical="center" wrapText="1"/>
    </xf>
    <xf numFmtId="0" fontId="18" fillId="35" borderId="36" xfId="0" applyFont="1" applyFill="1" applyBorder="1" applyAlignment="1">
      <alignment horizontal="center" vertical="center" wrapText="1"/>
    </xf>
    <xf numFmtId="0" fontId="18" fillId="35" borderId="56" xfId="0" applyFont="1" applyFill="1" applyBorder="1" applyAlignment="1">
      <alignment horizontal="center" vertical="center" wrapText="1"/>
    </xf>
    <xf numFmtId="0" fontId="18" fillId="35" borderId="57" xfId="0" applyFont="1" applyFill="1" applyBorder="1" applyAlignment="1">
      <alignment horizontal="center" vertical="center" wrapText="1"/>
    </xf>
    <xf numFmtId="20" fontId="4" fillId="0" borderId="48" xfId="0" applyNumberFormat="1" applyFont="1" applyFill="1" applyBorder="1" applyAlignment="1">
      <alignment horizontal="center" vertical="center" wrapText="1"/>
    </xf>
    <xf numFmtId="20" fontId="4" fillId="0" borderId="49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3" fillId="9" borderId="30" xfId="0" applyFont="1" applyFill="1" applyBorder="1" applyAlignment="1">
      <alignment horizontal="center"/>
    </xf>
    <xf numFmtId="0" fontId="13" fillId="9" borderId="40" xfId="0" applyFont="1" applyFill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14" fontId="4" fillId="9" borderId="52" xfId="0" applyNumberFormat="1" applyFont="1" applyFill="1" applyBorder="1" applyAlignment="1">
      <alignment horizontal="center" vertical="center" wrapText="1"/>
    </xf>
    <xf numFmtId="14" fontId="4" fillId="9" borderId="53" xfId="0" applyNumberFormat="1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14" fontId="4" fillId="9" borderId="17" xfId="0" applyNumberFormat="1" applyFont="1" applyFill="1" applyBorder="1" applyAlignment="1">
      <alignment horizontal="center" vertical="center" wrapText="1"/>
    </xf>
    <xf numFmtId="14" fontId="4" fillId="9" borderId="18" xfId="0" applyNumberFormat="1" applyFont="1" applyFill="1" applyBorder="1" applyAlignment="1">
      <alignment horizontal="center" vertical="center" wrapText="1"/>
    </xf>
    <xf numFmtId="14" fontId="4" fillId="35" borderId="48" xfId="0" applyNumberFormat="1" applyFont="1" applyFill="1" applyBorder="1" applyAlignment="1">
      <alignment horizontal="center" vertical="center" wrapText="1"/>
    </xf>
    <xf numFmtId="14" fontId="4" fillId="35" borderId="57" xfId="0" applyNumberFormat="1" applyFont="1" applyFill="1" applyBorder="1" applyAlignment="1">
      <alignment horizontal="center" vertical="center" wrapText="1"/>
    </xf>
    <xf numFmtId="20" fontId="4" fillId="0" borderId="57" xfId="0" applyNumberFormat="1" applyFont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8" fillId="35" borderId="4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3" fillId="15" borderId="30" xfId="0" applyFont="1" applyFill="1" applyBorder="1" applyAlignment="1">
      <alignment horizontal="center"/>
    </xf>
    <xf numFmtId="0" fontId="13" fillId="15" borderId="40" xfId="0" applyFont="1" applyFill="1" applyBorder="1" applyAlignment="1">
      <alignment horizontal="center"/>
    </xf>
    <xf numFmtId="0" fontId="13" fillId="15" borderId="41" xfId="0" applyFont="1" applyFill="1" applyBorder="1" applyAlignment="1">
      <alignment horizontal="center"/>
    </xf>
    <xf numFmtId="0" fontId="18" fillId="15" borderId="48" xfId="0" applyFont="1" applyFill="1" applyBorder="1" applyAlignment="1">
      <alignment horizontal="center" vertical="center" wrapText="1"/>
    </xf>
    <xf numFmtId="0" fontId="18" fillId="15" borderId="57" xfId="0" applyFont="1" applyFill="1" applyBorder="1" applyAlignment="1">
      <alignment horizontal="center" vertical="center" wrapText="1"/>
    </xf>
    <xf numFmtId="14" fontId="4" fillId="15" borderId="48" xfId="0" applyNumberFormat="1" applyFont="1" applyFill="1" applyBorder="1" applyAlignment="1">
      <alignment horizontal="center" vertical="center" wrapText="1"/>
    </xf>
    <xf numFmtId="14" fontId="4" fillId="15" borderId="57" xfId="0" applyNumberFormat="1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15" borderId="30" xfId="0" applyFont="1" applyFill="1" applyBorder="1" applyAlignment="1">
      <alignment horizontal="center" vertical="center"/>
    </xf>
    <xf numFmtId="0" fontId="4" fillId="15" borderId="40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152400</xdr:rowOff>
    </xdr:from>
    <xdr:to>
      <xdr:col>15</xdr:col>
      <xdr:colOff>476250</xdr:colOff>
      <xdr:row>4</xdr:row>
      <xdr:rowOff>152400</xdr:rowOff>
    </xdr:to>
    <xdr:pic>
      <xdr:nvPicPr>
        <xdr:cNvPr id="1" name="Imagem 1" descr="DEnacionaisINIC16_logoH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5240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25</xdr:row>
      <xdr:rowOff>104775</xdr:rowOff>
    </xdr:from>
    <xdr:to>
      <xdr:col>10</xdr:col>
      <xdr:colOff>228600</xdr:colOff>
      <xdr:row>27</xdr:row>
      <xdr:rowOff>161925</xdr:rowOff>
    </xdr:to>
    <xdr:pic>
      <xdr:nvPicPr>
        <xdr:cNvPr id="2" name="Imagem 44" descr="Basqueteb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49625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1</xdr:row>
      <xdr:rowOff>114300</xdr:rowOff>
    </xdr:from>
    <xdr:to>
      <xdr:col>12</xdr:col>
      <xdr:colOff>485775</xdr:colOff>
      <xdr:row>4</xdr:row>
      <xdr:rowOff>180975</xdr:rowOff>
    </xdr:to>
    <xdr:pic>
      <xdr:nvPicPr>
        <xdr:cNvPr id="3" name="Imagem 12" descr="LG_DE_alto PARA VER_CORES - Ofic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8600" y="285750"/>
          <a:ext cx="105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438150</xdr:colOff>
      <xdr:row>0</xdr:row>
      <xdr:rowOff>161925</xdr:rowOff>
    </xdr:from>
    <xdr:to>
      <xdr:col>15</xdr:col>
      <xdr:colOff>514350</xdr:colOff>
      <xdr:row>4</xdr:row>
      <xdr:rowOff>209550</xdr:rowOff>
    </xdr:to>
    <xdr:pic>
      <xdr:nvPicPr>
        <xdr:cNvPr id="1" name="Imagem 1" descr="DEnacionaisINIC16_logoH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61925"/>
          <a:ext cx="1876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25</xdr:row>
      <xdr:rowOff>219075</xdr:rowOff>
    </xdr:from>
    <xdr:to>
      <xdr:col>10</xdr:col>
      <xdr:colOff>209550</xdr:colOff>
      <xdr:row>28</xdr:row>
      <xdr:rowOff>47625</xdr:rowOff>
    </xdr:to>
    <xdr:pic>
      <xdr:nvPicPr>
        <xdr:cNvPr id="2" name="Imagem 44" descr="Basqueteb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507682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1</xdr:row>
      <xdr:rowOff>142875</xdr:rowOff>
    </xdr:from>
    <xdr:to>
      <xdr:col>12</xdr:col>
      <xdr:colOff>447675</xdr:colOff>
      <xdr:row>4</xdr:row>
      <xdr:rowOff>209550</xdr:rowOff>
    </xdr:to>
    <xdr:pic>
      <xdr:nvPicPr>
        <xdr:cNvPr id="3" name="Imagem 12" descr="LG_DE_alto PARA VER_CORES - Ofic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0" y="314325"/>
          <a:ext cx="105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85725</xdr:rowOff>
    </xdr:from>
    <xdr:to>
      <xdr:col>15</xdr:col>
      <xdr:colOff>447675</xdr:colOff>
      <xdr:row>4</xdr:row>
      <xdr:rowOff>190500</xdr:rowOff>
    </xdr:to>
    <xdr:pic>
      <xdr:nvPicPr>
        <xdr:cNvPr id="1" name="Imagem 1" descr="DEnacionaisINIC16_logoH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257175"/>
          <a:ext cx="1600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25</xdr:row>
      <xdr:rowOff>133350</xdr:rowOff>
    </xdr:from>
    <xdr:to>
      <xdr:col>10</xdr:col>
      <xdr:colOff>209550</xdr:colOff>
      <xdr:row>27</xdr:row>
      <xdr:rowOff>180975</xdr:rowOff>
    </xdr:to>
    <xdr:pic>
      <xdr:nvPicPr>
        <xdr:cNvPr id="2" name="Imagem 44" descr="Basqueteb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4991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</xdr:row>
      <xdr:rowOff>85725</xdr:rowOff>
    </xdr:from>
    <xdr:to>
      <xdr:col>12</xdr:col>
      <xdr:colOff>581025</xdr:colOff>
      <xdr:row>4</xdr:row>
      <xdr:rowOff>152400</xdr:rowOff>
    </xdr:to>
    <xdr:pic>
      <xdr:nvPicPr>
        <xdr:cNvPr id="3" name="Imagem 12" descr="LG_DE_alto PARA VER_CORES - Ofic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43850" y="257175"/>
          <a:ext cx="105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133350</xdr:colOff>
      <xdr:row>1</xdr:row>
      <xdr:rowOff>47625</xdr:rowOff>
    </xdr:from>
    <xdr:to>
      <xdr:col>15</xdr:col>
      <xdr:colOff>419100</xdr:colOff>
      <xdr:row>4</xdr:row>
      <xdr:rowOff>95250</xdr:rowOff>
    </xdr:to>
    <xdr:pic>
      <xdr:nvPicPr>
        <xdr:cNvPr id="1" name="Imagem 1" descr="DEnacionaisINIC16_logoH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19075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25</xdr:row>
      <xdr:rowOff>95250</xdr:rowOff>
    </xdr:from>
    <xdr:to>
      <xdr:col>10</xdr:col>
      <xdr:colOff>247650</xdr:colOff>
      <xdr:row>27</xdr:row>
      <xdr:rowOff>142875</xdr:rowOff>
    </xdr:to>
    <xdr:pic>
      <xdr:nvPicPr>
        <xdr:cNvPr id="2" name="Imagem 44" descr="Basqueteb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49530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</xdr:row>
      <xdr:rowOff>104775</xdr:rowOff>
    </xdr:from>
    <xdr:to>
      <xdr:col>13</xdr:col>
      <xdr:colOff>28575</xdr:colOff>
      <xdr:row>4</xdr:row>
      <xdr:rowOff>171450</xdr:rowOff>
    </xdr:to>
    <xdr:pic>
      <xdr:nvPicPr>
        <xdr:cNvPr id="3" name="Imagem 12" descr="LG_DE_alto PARA VER_CORES - Ofic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76225"/>
          <a:ext cx="1057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9525</xdr:rowOff>
    </xdr:from>
    <xdr:to>
      <xdr:col>14</xdr:col>
      <xdr:colOff>504825</xdr:colOff>
      <xdr:row>4</xdr:row>
      <xdr:rowOff>114300</xdr:rowOff>
    </xdr:to>
    <xdr:pic>
      <xdr:nvPicPr>
        <xdr:cNvPr id="1" name="Imagem 1" descr="DEnacionaisINIC16_logoH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171450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</xdr:row>
      <xdr:rowOff>114300</xdr:rowOff>
    </xdr:from>
    <xdr:to>
      <xdr:col>3</xdr:col>
      <xdr:colOff>314325</xdr:colOff>
      <xdr:row>5</xdr:row>
      <xdr:rowOff>47625</xdr:rowOff>
    </xdr:to>
    <xdr:pic>
      <xdr:nvPicPr>
        <xdr:cNvPr id="2" name="Imagem 44" descr="Basqueteb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2762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142875</xdr:rowOff>
    </xdr:from>
    <xdr:to>
      <xdr:col>1</xdr:col>
      <xdr:colOff>1352550</xdr:colOff>
      <xdr:row>5</xdr:row>
      <xdr:rowOff>123825</xdr:rowOff>
    </xdr:to>
    <xdr:pic>
      <xdr:nvPicPr>
        <xdr:cNvPr id="3" name="Imagem 12" descr="LG_DE_alto PARA VER_CORES - Ofic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304800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66675</xdr:colOff>
      <xdr:row>3</xdr:row>
      <xdr:rowOff>161925</xdr:rowOff>
    </xdr:to>
    <xdr:pic>
      <xdr:nvPicPr>
        <xdr:cNvPr id="1" name="Imagem 1" descr="DEnacionaisINIC16_logoH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61925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1</xdr:row>
      <xdr:rowOff>19050</xdr:rowOff>
    </xdr:from>
    <xdr:to>
      <xdr:col>3</xdr:col>
      <xdr:colOff>123825</xdr:colOff>
      <xdr:row>4</xdr:row>
      <xdr:rowOff>123825</xdr:rowOff>
    </xdr:to>
    <xdr:pic>
      <xdr:nvPicPr>
        <xdr:cNvPr id="2" name="Imagem 44" descr="Basqueteb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8097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</xdr:col>
      <xdr:colOff>1285875</xdr:colOff>
      <xdr:row>5</xdr:row>
      <xdr:rowOff>47625</xdr:rowOff>
    </xdr:to>
    <xdr:pic>
      <xdr:nvPicPr>
        <xdr:cNvPr id="3" name="Imagem 12" descr="LG_DE_alto PARA VER_CORES - Ofic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17145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66675</xdr:colOff>
      <xdr:row>3</xdr:row>
      <xdr:rowOff>161925</xdr:rowOff>
    </xdr:to>
    <xdr:pic>
      <xdr:nvPicPr>
        <xdr:cNvPr id="1" name="Imagem 1" descr="DEnacionaisINIC16_logoH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61925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</xdr:row>
      <xdr:rowOff>47625</xdr:rowOff>
    </xdr:from>
    <xdr:to>
      <xdr:col>3</xdr:col>
      <xdr:colOff>361950</xdr:colOff>
      <xdr:row>5</xdr:row>
      <xdr:rowOff>47625</xdr:rowOff>
    </xdr:to>
    <xdr:pic>
      <xdr:nvPicPr>
        <xdr:cNvPr id="2" name="Imagem 44" descr="Basqueteb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2095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</xdr:row>
      <xdr:rowOff>76200</xdr:rowOff>
    </xdr:from>
    <xdr:to>
      <xdr:col>1</xdr:col>
      <xdr:colOff>1466850</xdr:colOff>
      <xdr:row>5</xdr:row>
      <xdr:rowOff>152400</xdr:rowOff>
    </xdr:to>
    <xdr:pic>
      <xdr:nvPicPr>
        <xdr:cNvPr id="3" name="Imagem 12" descr="LG_DE_alto PARA VER_CORES - Ofic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38125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66675</xdr:colOff>
      <xdr:row>3</xdr:row>
      <xdr:rowOff>161925</xdr:rowOff>
    </xdr:to>
    <xdr:pic>
      <xdr:nvPicPr>
        <xdr:cNvPr id="1" name="Imagem 1" descr="DEnacionaisINIC16_logoH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61925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1</xdr:row>
      <xdr:rowOff>0</xdr:rowOff>
    </xdr:from>
    <xdr:to>
      <xdr:col>3</xdr:col>
      <xdr:colOff>276225</xdr:colOff>
      <xdr:row>5</xdr:row>
      <xdr:rowOff>57150</xdr:rowOff>
    </xdr:to>
    <xdr:pic>
      <xdr:nvPicPr>
        <xdr:cNvPr id="2" name="Imagem 44" descr="Basquetebo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61925"/>
          <a:ext cx="885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</xdr:row>
      <xdr:rowOff>66675</xdr:rowOff>
    </xdr:from>
    <xdr:to>
      <xdr:col>1</xdr:col>
      <xdr:colOff>1352550</xdr:colOff>
      <xdr:row>5</xdr:row>
      <xdr:rowOff>76200</xdr:rowOff>
    </xdr:to>
    <xdr:pic>
      <xdr:nvPicPr>
        <xdr:cNvPr id="3" name="Imagem 12" descr="LG_DE_alto PARA VER_CORES - Ofici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22860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1.28515625" style="0" customWidth="1"/>
    <col min="2" max="2" width="14.8515625" style="0" bestFit="1" customWidth="1"/>
    <col min="3" max="3" width="31.8515625" style="0" customWidth="1"/>
    <col min="4" max="5" width="9.8515625" style="2" customWidth="1"/>
    <col min="6" max="9" width="8.421875" style="0" customWidth="1"/>
    <col min="10" max="10" width="8.421875" style="2" customWidth="1"/>
    <col min="11" max="11" width="8.28125" style="2" bestFit="1" customWidth="1"/>
    <col min="12" max="12" width="8.140625" style="2" customWidth="1"/>
    <col min="13" max="15" width="9.00390625" style="2" customWidth="1"/>
    <col min="16" max="16" width="9.00390625" style="0" customWidth="1"/>
    <col min="17" max="17" width="0.9921875" style="0" customWidth="1"/>
    <col min="18" max="18" width="0.85546875" style="0" customWidth="1"/>
  </cols>
  <sheetData>
    <row r="1" spans="6:12" ht="13.5" thickBot="1">
      <c r="F1" s="141" t="s">
        <v>79</v>
      </c>
      <c r="G1" s="142"/>
      <c r="H1" s="142"/>
      <c r="I1" s="142"/>
      <c r="J1" s="142"/>
      <c r="K1" s="142"/>
      <c r="L1" s="142"/>
    </row>
    <row r="2" spans="2:12" ht="13.5" thickBot="1">
      <c r="B2" s="67" t="s">
        <v>22</v>
      </c>
      <c r="C2" s="71" t="s">
        <v>18</v>
      </c>
      <c r="D2" s="138" t="s">
        <v>40</v>
      </c>
      <c r="E2" s="139"/>
      <c r="F2" s="141"/>
      <c r="G2" s="142"/>
      <c r="H2" s="142"/>
      <c r="I2" s="142"/>
      <c r="J2" s="142"/>
      <c r="K2" s="142"/>
      <c r="L2" s="142"/>
    </row>
    <row r="3" spans="2:16" ht="17.25" customHeight="1">
      <c r="B3" s="68">
        <v>1</v>
      </c>
      <c r="C3" s="191" t="s">
        <v>100</v>
      </c>
      <c r="D3" s="187" t="s">
        <v>85</v>
      </c>
      <c r="E3" s="140"/>
      <c r="F3" s="141" t="s">
        <v>78</v>
      </c>
      <c r="G3" s="142"/>
      <c r="H3" s="142"/>
      <c r="I3" s="142"/>
      <c r="J3" s="142"/>
      <c r="K3" s="142"/>
      <c r="L3" s="142"/>
      <c r="M3" s="76"/>
      <c r="N3" s="76"/>
      <c r="O3" s="76"/>
      <c r="P3" s="76"/>
    </row>
    <row r="4" spans="2:16" ht="17.25" customHeight="1">
      <c r="B4" s="69">
        <v>2</v>
      </c>
      <c r="C4" s="192" t="s">
        <v>46</v>
      </c>
      <c r="D4" s="188" t="s">
        <v>96</v>
      </c>
      <c r="E4" s="143"/>
      <c r="F4" s="141"/>
      <c r="G4" s="142"/>
      <c r="H4" s="142"/>
      <c r="I4" s="142"/>
      <c r="J4" s="142"/>
      <c r="K4" s="142"/>
      <c r="L4" s="142"/>
      <c r="M4" s="76"/>
      <c r="N4" s="76"/>
      <c r="O4" s="76"/>
      <c r="P4" s="76"/>
    </row>
    <row r="5" spans="2:16" ht="17.25" customHeight="1" thickBot="1">
      <c r="B5" s="70">
        <v>3</v>
      </c>
      <c r="C5" s="190" t="s">
        <v>64</v>
      </c>
      <c r="D5" s="189" t="s">
        <v>97</v>
      </c>
      <c r="E5" s="131"/>
      <c r="F5" s="132" t="s">
        <v>47</v>
      </c>
      <c r="G5" s="133"/>
      <c r="H5" s="133"/>
      <c r="I5" s="133"/>
      <c r="J5" s="133"/>
      <c r="K5" s="133"/>
      <c r="L5" s="133"/>
      <c r="M5" s="77"/>
      <c r="N5" s="77"/>
      <c r="O5" s="77"/>
      <c r="P5" s="77"/>
    </row>
    <row r="6" spans="2:20" ht="3" customHeight="1" thickBot="1">
      <c r="B6" s="4"/>
      <c r="C6" s="8"/>
      <c r="D6" s="5"/>
      <c r="E6" s="5"/>
      <c r="R6" s="8"/>
      <c r="S6" s="134"/>
      <c r="T6" s="134"/>
    </row>
    <row r="7" spans="2:16" ht="21" thickBot="1">
      <c r="B7" s="20" t="s">
        <v>13</v>
      </c>
      <c r="C7" s="21"/>
      <c r="D7" s="22"/>
      <c r="E7" s="22"/>
      <c r="F7" s="135" t="s">
        <v>37</v>
      </c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15" s="9" customFormat="1" ht="12">
      <c r="B8" s="124" t="s">
        <v>5</v>
      </c>
      <c r="C8" s="126" t="s">
        <v>6</v>
      </c>
      <c r="D8" s="126" t="s">
        <v>7</v>
      </c>
      <c r="E8" s="72" t="s">
        <v>8</v>
      </c>
      <c r="J8" s="1"/>
      <c r="K8" s="1"/>
      <c r="L8" s="1"/>
      <c r="M8" s="1"/>
      <c r="N8" s="1"/>
      <c r="O8" s="1"/>
    </row>
    <row r="9" spans="2:16" s="9" customFormat="1" ht="11.25">
      <c r="B9" s="125"/>
      <c r="C9" s="127"/>
      <c r="D9" s="127"/>
      <c r="E9" s="73" t="s">
        <v>9</v>
      </c>
      <c r="F9" s="128" t="s">
        <v>10</v>
      </c>
      <c r="G9" s="112"/>
      <c r="H9" s="112"/>
      <c r="I9" s="112"/>
      <c r="J9" s="23"/>
      <c r="K9" s="23"/>
      <c r="L9" s="23"/>
      <c r="M9" s="112" t="s">
        <v>11</v>
      </c>
      <c r="N9" s="112"/>
      <c r="O9" s="112"/>
      <c r="P9" s="112"/>
    </row>
    <row r="10" spans="2:16" s="13" customFormat="1" ht="20.25" customHeight="1">
      <c r="B10" s="129">
        <v>42544</v>
      </c>
      <c r="C10" s="115" t="s">
        <v>101</v>
      </c>
      <c r="D10" s="117" t="s">
        <v>41</v>
      </c>
      <c r="E10" s="119" t="s">
        <v>31</v>
      </c>
      <c r="F10" s="121" t="str">
        <f>C3</f>
        <v>EB D. Afonso III</v>
      </c>
      <c r="G10" s="121"/>
      <c r="H10" s="121"/>
      <c r="I10" s="122"/>
      <c r="J10" s="24">
        <v>0</v>
      </c>
      <c r="K10" s="36" t="s">
        <v>12</v>
      </c>
      <c r="L10" s="24">
        <v>0</v>
      </c>
      <c r="M10" s="123" t="str">
        <f>C4</f>
        <v>ES Rocha Peixoto</v>
      </c>
      <c r="N10" s="121"/>
      <c r="O10" s="121"/>
      <c r="P10" s="122"/>
    </row>
    <row r="11" spans="2:16" s="14" customFormat="1" ht="14.25" customHeight="1" thickBot="1">
      <c r="B11" s="130"/>
      <c r="C11" s="116"/>
      <c r="D11" s="118"/>
      <c r="E11" s="120"/>
      <c r="F11" s="31" t="s">
        <v>26</v>
      </c>
      <c r="G11" s="30" t="s">
        <v>27</v>
      </c>
      <c r="H11" s="30" t="s">
        <v>28</v>
      </c>
      <c r="I11" s="30" t="s">
        <v>30</v>
      </c>
      <c r="J11" s="25" t="s">
        <v>29</v>
      </c>
      <c r="K11" s="29"/>
      <c r="L11" s="25" t="s">
        <v>29</v>
      </c>
      <c r="M11" s="30" t="s">
        <v>26</v>
      </c>
      <c r="N11" s="30" t="s">
        <v>27</v>
      </c>
      <c r="O11" s="30" t="s">
        <v>28</v>
      </c>
      <c r="P11" s="30" t="s">
        <v>30</v>
      </c>
    </row>
    <row r="12" spans="2:16" s="13" customFormat="1" ht="18" customHeight="1">
      <c r="B12" s="38"/>
      <c r="C12" s="33"/>
      <c r="D12" s="34"/>
      <c r="E12" s="35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2:16" s="13" customFormat="1" ht="18" customHeight="1" thickBot="1">
      <c r="B13" s="27" t="s">
        <v>14</v>
      </c>
      <c r="C13" s="16"/>
      <c r="D13" s="16"/>
      <c r="E13" s="1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2:16" s="15" customFormat="1" ht="12">
      <c r="B14" s="124" t="s">
        <v>5</v>
      </c>
      <c r="C14" s="126" t="s">
        <v>6</v>
      </c>
      <c r="D14" s="126" t="s">
        <v>7</v>
      </c>
      <c r="E14" s="74" t="s">
        <v>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s="15" customFormat="1" ht="11.25">
      <c r="B15" s="125"/>
      <c r="C15" s="127"/>
      <c r="D15" s="127"/>
      <c r="E15" s="75" t="s">
        <v>9</v>
      </c>
      <c r="F15" s="128" t="s">
        <v>10</v>
      </c>
      <c r="G15" s="112"/>
      <c r="H15" s="112"/>
      <c r="I15" s="112"/>
      <c r="J15" s="23"/>
      <c r="K15" s="23"/>
      <c r="L15" s="23"/>
      <c r="M15" s="112" t="s">
        <v>11</v>
      </c>
      <c r="N15" s="112"/>
      <c r="O15" s="112"/>
      <c r="P15" s="112"/>
    </row>
    <row r="16" spans="2:16" s="13" customFormat="1" ht="20.25" customHeight="1">
      <c r="B16" s="129">
        <v>42544</v>
      </c>
      <c r="C16" s="115" t="s">
        <v>101</v>
      </c>
      <c r="D16" s="117" t="s">
        <v>102</v>
      </c>
      <c r="E16" s="119" t="s">
        <v>32</v>
      </c>
      <c r="F16" s="121" t="str">
        <f>C5</f>
        <v>ES Sampaio</v>
      </c>
      <c r="G16" s="121"/>
      <c r="H16" s="121"/>
      <c r="I16" s="122"/>
      <c r="J16" s="24">
        <f>SUM(F18:J18)</f>
        <v>0</v>
      </c>
      <c r="K16" s="36" t="s">
        <v>12</v>
      </c>
      <c r="L16" s="24">
        <f>SUM(L18:P18)</f>
        <v>0</v>
      </c>
      <c r="M16" s="123" t="str">
        <f>C3</f>
        <v>EB D. Afonso III</v>
      </c>
      <c r="N16" s="121"/>
      <c r="O16" s="121"/>
      <c r="P16" s="122"/>
    </row>
    <row r="17" spans="2:16" s="13" customFormat="1" ht="13.5" thickBot="1">
      <c r="B17" s="130"/>
      <c r="C17" s="116"/>
      <c r="D17" s="118"/>
      <c r="E17" s="120"/>
      <c r="F17" s="31" t="s">
        <v>26</v>
      </c>
      <c r="G17" s="30" t="s">
        <v>27</v>
      </c>
      <c r="H17" s="30" t="s">
        <v>28</v>
      </c>
      <c r="I17" s="30" t="s">
        <v>30</v>
      </c>
      <c r="J17" s="25" t="s">
        <v>29</v>
      </c>
      <c r="K17" s="29"/>
      <c r="L17" s="25" t="s">
        <v>29</v>
      </c>
      <c r="M17" s="30" t="s">
        <v>26</v>
      </c>
      <c r="N17" s="30" t="s">
        <v>27</v>
      </c>
      <c r="O17" s="30" t="s">
        <v>28</v>
      </c>
      <c r="P17" s="30" t="s">
        <v>30</v>
      </c>
    </row>
    <row r="18" spans="2:16" s="13" customFormat="1" ht="18" customHeight="1">
      <c r="B18" s="38"/>
      <c r="C18" s="33"/>
      <c r="D18" s="34"/>
      <c r="E18" s="35"/>
      <c r="F18" s="32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3" customFormat="1" ht="18" customHeight="1" thickBot="1">
      <c r="B19" s="27" t="s">
        <v>34</v>
      </c>
      <c r="C19" s="33"/>
      <c r="D19" s="34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 s="13" customFormat="1" ht="12.75">
      <c r="B20" s="124" t="s">
        <v>5</v>
      </c>
      <c r="C20" s="126" t="s">
        <v>6</v>
      </c>
      <c r="D20" s="126" t="s">
        <v>7</v>
      </c>
      <c r="E20" s="74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9" s="13" customFormat="1" ht="12.75">
      <c r="B21" s="125"/>
      <c r="C21" s="127"/>
      <c r="D21" s="127"/>
      <c r="E21" s="75" t="s">
        <v>9</v>
      </c>
      <c r="F21" s="128" t="s">
        <v>10</v>
      </c>
      <c r="G21" s="112"/>
      <c r="H21" s="112"/>
      <c r="I21" s="112"/>
      <c r="J21" s="28"/>
      <c r="K21" s="23"/>
      <c r="L21" s="23"/>
      <c r="M21" s="112" t="s">
        <v>11</v>
      </c>
      <c r="N21" s="112"/>
      <c r="O21" s="112"/>
      <c r="P21" s="112"/>
      <c r="S21" s="19"/>
    </row>
    <row r="22" spans="2:16" s="13" customFormat="1" ht="20.25" customHeight="1">
      <c r="B22" s="113">
        <v>42544</v>
      </c>
      <c r="C22" s="115" t="s">
        <v>101</v>
      </c>
      <c r="D22" s="117" t="s">
        <v>42</v>
      </c>
      <c r="E22" s="119" t="s">
        <v>33</v>
      </c>
      <c r="F22" s="121" t="str">
        <f>C4</f>
        <v>ES Rocha Peixoto</v>
      </c>
      <c r="G22" s="121"/>
      <c r="H22" s="121"/>
      <c r="I22" s="122"/>
      <c r="J22" s="24">
        <f>SUM(F24:J24)</f>
        <v>0</v>
      </c>
      <c r="K22" s="36" t="s">
        <v>12</v>
      </c>
      <c r="L22" s="24">
        <f>SUM(L24:P24)</f>
        <v>0</v>
      </c>
      <c r="M22" s="123" t="str">
        <f>C5</f>
        <v>ES Sampaio</v>
      </c>
      <c r="N22" s="121"/>
      <c r="O22" s="121"/>
      <c r="P22" s="122"/>
    </row>
    <row r="23" spans="2:16" s="13" customFormat="1" ht="14.25" customHeight="1" thickBot="1">
      <c r="B23" s="114"/>
      <c r="C23" s="116"/>
      <c r="D23" s="118"/>
      <c r="E23" s="120"/>
      <c r="F23" s="31" t="s">
        <v>26</v>
      </c>
      <c r="G23" s="30" t="s">
        <v>27</v>
      </c>
      <c r="H23" s="30" t="s">
        <v>28</v>
      </c>
      <c r="I23" s="30" t="s">
        <v>30</v>
      </c>
      <c r="J23" s="25" t="s">
        <v>29</v>
      </c>
      <c r="K23" s="29"/>
      <c r="L23" s="25" t="s">
        <v>29</v>
      </c>
      <c r="M23" s="30" t="s">
        <v>26</v>
      </c>
      <c r="N23" s="30" t="s">
        <v>27</v>
      </c>
      <c r="O23" s="30" t="s">
        <v>28</v>
      </c>
      <c r="P23" s="30" t="s">
        <v>30</v>
      </c>
    </row>
    <row r="24" spans="2:16" s="13" customFormat="1" ht="18" customHeight="1">
      <c r="B24" s="16"/>
      <c r="C24" s="16"/>
      <c r="D24" s="16"/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3:18" s="10" customFormat="1" ht="15" customHeight="1" thickBot="1">
      <c r="C25" s="11"/>
      <c r="D25" s="11">
        <v>3</v>
      </c>
      <c r="E25" s="11">
        <v>1</v>
      </c>
      <c r="G25" s="102" t="s">
        <v>17</v>
      </c>
      <c r="H25" s="102"/>
      <c r="J25" s="12"/>
      <c r="K25" s="12"/>
      <c r="L25" s="12"/>
      <c r="M25" s="11"/>
      <c r="N25" s="11"/>
      <c r="O25" s="11"/>
      <c r="R25" s="11"/>
    </row>
    <row r="26" spans="1:16" ht="19.5" customHeight="1" thickBot="1">
      <c r="A26" s="7" t="s">
        <v>0</v>
      </c>
      <c r="B26" s="39" t="s">
        <v>19</v>
      </c>
      <c r="C26" s="65" t="s">
        <v>18</v>
      </c>
      <c r="D26" s="39" t="s">
        <v>20</v>
      </c>
      <c r="E26" s="42" t="s">
        <v>21</v>
      </c>
      <c r="F26" s="66" t="s">
        <v>23</v>
      </c>
      <c r="G26" s="40" t="s">
        <v>24</v>
      </c>
      <c r="H26" s="41" t="s">
        <v>25</v>
      </c>
      <c r="I26" s="42" t="s">
        <v>16</v>
      </c>
      <c r="L26" s="103" t="s">
        <v>4</v>
      </c>
      <c r="M26" s="104"/>
      <c r="N26" s="104"/>
      <c r="O26" s="104"/>
      <c r="P26" s="105"/>
    </row>
    <row r="27" spans="1:16" s="13" customFormat="1" ht="19.5" customHeight="1">
      <c r="A27" s="17">
        <f>IF(I27="","",IF(I27=$K$27,"1º",IF(I27=$K$28,"2º",IF(I27=$K$29,"3º","4º"))))</f>
      </c>
      <c r="B27" s="43" t="e">
        <f>D27+E27</f>
        <v>#VALUE!</v>
      </c>
      <c r="C27" s="56" t="str">
        <f>C3</f>
        <v>EB D. Afonso III</v>
      </c>
      <c r="D27" s="62">
        <f>IF(J10=0,"",IF(J10&gt;L10,1,0)+IF(L16&gt;J16,1,0))</f>
      </c>
      <c r="E27" s="51">
        <f>IF(J10=0,"",IF(J10&lt;L10,1,0)+IF(L16&lt;J16,1,0))</f>
      </c>
      <c r="F27" s="59">
        <f>IF($J$10=0,"",SUMIF($F$10:$I$22,C27,$J$10:$J$22)+SUMIF($M$10:$P$22,C27,$L$10:$L$22))</f>
      </c>
      <c r="G27" s="50">
        <f>IF($J$10=0,"",SUMIF($F$10:$I$22,C27,$L$10:$L$22)+SUMIF($M$10:$P$22,C27,$J$10:$J$22))</f>
      </c>
      <c r="H27" s="51">
        <f>IF(F27="","",F27-G27)</f>
      </c>
      <c r="I27" s="51">
        <f>IF(J10=0,"",D27*$D$25+E27*$E$25)</f>
      </c>
      <c r="K27" s="18" t="e">
        <f>LARGE($I$27:$I$29,1)</f>
        <v>#NUM!</v>
      </c>
      <c r="L27" s="46" t="s">
        <v>1</v>
      </c>
      <c r="M27" s="106"/>
      <c r="N27" s="107"/>
      <c r="O27" s="107"/>
      <c r="P27" s="108"/>
    </row>
    <row r="28" spans="1:16" s="13" customFormat="1" ht="19.5" customHeight="1">
      <c r="A28" s="17">
        <f>IF(I28="","",IF(I28=$K$27,"1º",IF(I28=$K$28,"2º",IF(I28=$K$29,"3º","4º"))))</f>
      </c>
      <c r="B28" s="44" t="e">
        <f>D28+E28</f>
        <v>#VALUE!</v>
      </c>
      <c r="C28" s="57" t="str">
        <f>C4</f>
        <v>ES Rocha Peixoto</v>
      </c>
      <c r="D28" s="63">
        <f>IF(L10=0,"",IF(L10&gt;J10,1,0)+IF(J22&gt;L22,1,0))</f>
      </c>
      <c r="E28" s="53">
        <f>IF(L10=0,"",IF(L10&lt;J10,1,0)+IF(J22&lt;L22,1,0))</f>
      </c>
      <c r="F28" s="60">
        <f>IF($J$10=0,"",SUMIF($F$10:$I$22,C28,$J$10:$J$22)+SUMIF($M$10:$P$22,C28,$L$10:$L$22))</f>
      </c>
      <c r="G28" s="52">
        <f>IF($J$10=0,"",SUMIF($F$10:$I$22,C28,$L$10:$L$22)+SUMIF($M$10:$P$22,C28,$J$10:$J$22))</f>
      </c>
      <c r="H28" s="53">
        <f>IF(F28="","",F28-G28)</f>
      </c>
      <c r="I28" s="53">
        <f>IF(J10=0,"",D28*$D$25+E28*$E$25)</f>
      </c>
      <c r="K28" s="18" t="e">
        <f>LARGE($I$27:$I$29,2)</f>
        <v>#NUM!</v>
      </c>
      <c r="L28" s="47" t="s">
        <v>2</v>
      </c>
      <c r="M28" s="109"/>
      <c r="N28" s="110"/>
      <c r="O28" s="110"/>
      <c r="P28" s="111"/>
    </row>
    <row r="29" spans="1:16" s="13" customFormat="1" ht="19.5" customHeight="1" thickBot="1">
      <c r="A29" s="17">
        <f>IF(I29="","",IF(I29=$K$27,"1º",IF(I29=$K$28,"2º",IF(I29=$K$29,"3º","4º"))))</f>
      </c>
      <c r="B29" s="45" t="e">
        <f>D29+E29</f>
        <v>#VALUE!</v>
      </c>
      <c r="C29" s="58" t="str">
        <f>C5</f>
        <v>ES Sampaio</v>
      </c>
      <c r="D29" s="64">
        <f>IF(J16=0,"",IF(J16&gt;L16,1,0)+IF(L22&gt;J22,1,0))</f>
      </c>
      <c r="E29" s="55">
        <f>IF(J16=0,"",IF(J16&lt;L16,1,0)+IF(L22&lt;J22,1,0))</f>
      </c>
      <c r="F29" s="61">
        <f>IF($J$10=0,"",SUMIF($F$10:$I$22,C29,$J$10:$J$22)+SUMIF($M$10:$P$22,C29,$L$10:$L$22))</f>
      </c>
      <c r="G29" s="54">
        <f>IF($J$10=0,"",SUMIF($F$10:$I$22,C29,$L$10:$L$22)+SUMIF($M$10:$P$22,C29,$J$10:$J$22))</f>
      </c>
      <c r="H29" s="55">
        <f>IF(F29="","",F29-G29)</f>
      </c>
      <c r="I29" s="55">
        <f>IF(J16=0,"",D29*$D$25+E29*$E$25)</f>
      </c>
      <c r="K29" s="18" t="e">
        <f>LARGE($I$27:$I$29,3)</f>
        <v>#NUM!</v>
      </c>
      <c r="L29" s="48" t="s">
        <v>3</v>
      </c>
      <c r="M29" s="99"/>
      <c r="N29" s="100"/>
      <c r="O29" s="100"/>
      <c r="P29" s="101"/>
    </row>
    <row r="30" spans="6:15" ht="7.5" customHeight="1">
      <c r="F30" s="6"/>
      <c r="J30"/>
      <c r="K30"/>
      <c r="L30"/>
      <c r="M30"/>
      <c r="N30"/>
      <c r="O30"/>
    </row>
    <row r="31" spans="4:19" ht="12.75">
      <c r="D31" s="5"/>
      <c r="E31" s="5"/>
      <c r="F31" s="3"/>
      <c r="G31" s="3"/>
      <c r="J31" s="5"/>
      <c r="K31" s="5"/>
      <c r="L31" s="5"/>
      <c r="M31" s="5"/>
      <c r="N31" s="5"/>
      <c r="O31" s="5"/>
      <c r="P31" s="3"/>
      <c r="Q31" s="3"/>
      <c r="R31" s="3"/>
      <c r="S31" s="3"/>
    </row>
    <row r="32" spans="4:19" ht="12.75">
      <c r="D32" s="5"/>
      <c r="E32" s="5"/>
      <c r="F32" s="3"/>
      <c r="G32" s="3"/>
      <c r="J32" s="5"/>
      <c r="K32" s="5"/>
      <c r="L32" s="5"/>
      <c r="M32" s="5"/>
      <c r="N32" s="5"/>
      <c r="O32" s="5"/>
      <c r="P32" s="3"/>
      <c r="Q32" s="3"/>
      <c r="R32" s="3"/>
      <c r="S32" s="3"/>
    </row>
    <row r="33" spans="4:19" ht="12.75">
      <c r="D33" s="5"/>
      <c r="E33" s="5"/>
      <c r="F33" s="3"/>
      <c r="G33" s="3"/>
      <c r="J33" s="5"/>
      <c r="K33" s="5"/>
      <c r="L33" s="5"/>
      <c r="M33" s="5"/>
      <c r="N33" s="5"/>
      <c r="O33" s="5"/>
      <c r="P33" s="3"/>
      <c r="Q33" s="3"/>
      <c r="R33" s="3"/>
      <c r="S33" s="3"/>
    </row>
  </sheetData>
  <sheetProtection/>
  <mergeCells count="47">
    <mergeCell ref="D5:E5"/>
    <mergeCell ref="F5:L5"/>
    <mergeCell ref="S6:T6"/>
    <mergeCell ref="F7:P7"/>
    <mergeCell ref="D2:E2"/>
    <mergeCell ref="D3:E3"/>
    <mergeCell ref="F3:L4"/>
    <mergeCell ref="D4:E4"/>
    <mergeCell ref="F1:L2"/>
    <mergeCell ref="F10:I10"/>
    <mergeCell ref="M10:P10"/>
    <mergeCell ref="B8:B9"/>
    <mergeCell ref="C8:C9"/>
    <mergeCell ref="D8:D9"/>
    <mergeCell ref="F9:I9"/>
    <mergeCell ref="M16:P16"/>
    <mergeCell ref="B14:B15"/>
    <mergeCell ref="C14:C15"/>
    <mergeCell ref="D14:D15"/>
    <mergeCell ref="F15:I15"/>
    <mergeCell ref="M9:P9"/>
    <mergeCell ref="B10:B11"/>
    <mergeCell ref="C10:C11"/>
    <mergeCell ref="D10:D11"/>
    <mergeCell ref="E10:E11"/>
    <mergeCell ref="B20:B21"/>
    <mergeCell ref="C20:C21"/>
    <mergeCell ref="D20:D21"/>
    <mergeCell ref="F21:I21"/>
    <mergeCell ref="M15:P15"/>
    <mergeCell ref="B16:B17"/>
    <mergeCell ref="C16:C17"/>
    <mergeCell ref="D16:D17"/>
    <mergeCell ref="E16:E17"/>
    <mergeCell ref="F16:I16"/>
    <mergeCell ref="B22:B23"/>
    <mergeCell ref="C22:C23"/>
    <mergeCell ref="D22:D23"/>
    <mergeCell ref="E22:E23"/>
    <mergeCell ref="F22:I22"/>
    <mergeCell ref="M22:P22"/>
    <mergeCell ref="M29:P29"/>
    <mergeCell ref="G25:H25"/>
    <mergeCell ref="L26:P26"/>
    <mergeCell ref="M27:P27"/>
    <mergeCell ref="M28:P28"/>
    <mergeCell ref="M21:P21"/>
  </mergeCells>
  <conditionalFormatting sqref="B27:B29">
    <cfRule type="cellIs" priority="1" dxfId="0" operator="equal" stopIfTrue="1">
      <formula>0</formula>
    </cfRule>
  </conditionalFormatting>
  <printOptions/>
  <pageMargins left="0.7480314960629921" right="0.1968503937007874" top="0.984251968503937" bottom="0.1968503937007874" header="0" footer="0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view="pageBreakPreview" zoomScale="95" zoomScaleSheetLayoutView="95" zoomScalePageLayoutView="0" workbookViewId="0" topLeftCell="A1">
      <selection activeCell="N13" sqref="N13"/>
    </sheetView>
  </sheetViews>
  <sheetFormatPr defaultColWidth="9.140625" defaultRowHeight="12.75"/>
  <cols>
    <col min="1" max="1" width="1.28515625" style="0" customWidth="1"/>
    <col min="2" max="2" width="14.8515625" style="0" bestFit="1" customWidth="1"/>
    <col min="3" max="3" width="31.8515625" style="0" customWidth="1"/>
    <col min="4" max="5" width="9.8515625" style="2" customWidth="1"/>
    <col min="6" max="9" width="8.421875" style="0" customWidth="1"/>
    <col min="10" max="10" width="8.421875" style="2" customWidth="1"/>
    <col min="11" max="11" width="8.28125" style="2" bestFit="1" customWidth="1"/>
    <col min="12" max="12" width="8.140625" style="2" customWidth="1"/>
    <col min="13" max="15" width="9.00390625" style="2" customWidth="1"/>
    <col min="16" max="16" width="9.00390625" style="0" customWidth="1"/>
    <col min="17" max="17" width="0.9921875" style="0" customWidth="1"/>
    <col min="18" max="18" width="0.85546875" style="0" customWidth="1"/>
  </cols>
  <sheetData>
    <row r="1" spans="6:12" ht="13.5" thickBot="1">
      <c r="F1" s="141" t="s">
        <v>80</v>
      </c>
      <c r="G1" s="142"/>
      <c r="H1" s="142"/>
      <c r="I1" s="142"/>
      <c r="J1" s="142"/>
      <c r="K1" s="142"/>
      <c r="L1" s="142"/>
    </row>
    <row r="2" spans="2:12" ht="13.5" thickBot="1">
      <c r="B2" s="67" t="s">
        <v>22</v>
      </c>
      <c r="C2" s="71" t="s">
        <v>18</v>
      </c>
      <c r="D2" s="138" t="s">
        <v>40</v>
      </c>
      <c r="E2" s="139"/>
      <c r="F2" s="141"/>
      <c r="G2" s="142"/>
      <c r="H2" s="142"/>
      <c r="I2" s="142"/>
      <c r="J2" s="142"/>
      <c r="K2" s="142"/>
      <c r="L2" s="142"/>
    </row>
    <row r="3" spans="2:16" ht="17.25" customHeight="1">
      <c r="B3" s="68">
        <v>4</v>
      </c>
      <c r="C3" s="191" t="s">
        <v>91</v>
      </c>
      <c r="D3" s="187" t="s">
        <v>82</v>
      </c>
      <c r="E3" s="140"/>
      <c r="F3" s="141" t="s">
        <v>78</v>
      </c>
      <c r="G3" s="142"/>
      <c r="H3" s="142"/>
      <c r="I3" s="142"/>
      <c r="J3" s="142"/>
      <c r="K3" s="142"/>
      <c r="L3" s="142"/>
      <c r="M3" s="76"/>
      <c r="N3" s="76"/>
      <c r="O3" s="76"/>
      <c r="P3" s="76"/>
    </row>
    <row r="4" spans="2:16" ht="17.25" customHeight="1">
      <c r="B4" s="69">
        <v>5</v>
      </c>
      <c r="C4" s="192" t="s">
        <v>99</v>
      </c>
      <c r="D4" s="188" t="s">
        <v>86</v>
      </c>
      <c r="E4" s="143"/>
      <c r="F4" s="141"/>
      <c r="G4" s="142"/>
      <c r="H4" s="142"/>
      <c r="I4" s="142"/>
      <c r="J4" s="142"/>
      <c r="K4" s="142"/>
      <c r="L4" s="142"/>
      <c r="M4" s="76"/>
      <c r="N4" s="76"/>
      <c r="O4" s="76"/>
      <c r="P4" s="76"/>
    </row>
    <row r="5" spans="2:16" ht="17.25" customHeight="1" thickBot="1">
      <c r="B5" s="70">
        <v>6</v>
      </c>
      <c r="C5" s="190" t="s">
        <v>45</v>
      </c>
      <c r="D5" s="189" t="s">
        <v>98</v>
      </c>
      <c r="E5" s="131"/>
      <c r="F5" s="132" t="s">
        <v>48</v>
      </c>
      <c r="G5" s="133"/>
      <c r="H5" s="133"/>
      <c r="I5" s="133"/>
      <c r="J5" s="133"/>
      <c r="K5" s="133"/>
      <c r="L5" s="133"/>
      <c r="M5" s="77"/>
      <c r="N5" s="77"/>
      <c r="O5" s="77"/>
      <c r="P5" s="77"/>
    </row>
    <row r="6" spans="2:20" ht="3" customHeight="1" thickBot="1">
      <c r="B6" s="4"/>
      <c r="C6" s="8"/>
      <c r="D6" s="5"/>
      <c r="E6" s="5"/>
      <c r="R6" s="8"/>
      <c r="S6" s="134"/>
      <c r="T6" s="134"/>
    </row>
    <row r="7" spans="2:16" ht="21" thickBot="1">
      <c r="B7" s="20" t="s">
        <v>13</v>
      </c>
      <c r="C7" s="21"/>
      <c r="D7" s="22"/>
      <c r="E7" s="22"/>
      <c r="F7" s="135" t="s">
        <v>37</v>
      </c>
      <c r="G7" s="136"/>
      <c r="H7" s="136"/>
      <c r="I7" s="136"/>
      <c r="J7" s="136"/>
      <c r="K7" s="136"/>
      <c r="L7" s="136"/>
      <c r="M7" s="136"/>
      <c r="N7" s="136"/>
      <c r="O7" s="136"/>
      <c r="P7" s="137"/>
    </row>
    <row r="8" spans="2:15" s="9" customFormat="1" ht="12">
      <c r="B8" s="144" t="s">
        <v>5</v>
      </c>
      <c r="C8" s="146" t="s">
        <v>6</v>
      </c>
      <c r="D8" s="146" t="s">
        <v>7</v>
      </c>
      <c r="E8" s="72" t="s">
        <v>8</v>
      </c>
      <c r="J8" s="1"/>
      <c r="K8" s="1"/>
      <c r="L8" s="1"/>
      <c r="M8" s="1"/>
      <c r="N8" s="1"/>
      <c r="O8" s="1"/>
    </row>
    <row r="9" spans="2:16" s="9" customFormat="1" ht="11.25">
      <c r="B9" s="145"/>
      <c r="C9" s="147"/>
      <c r="D9" s="147"/>
      <c r="E9" s="73" t="s">
        <v>9</v>
      </c>
      <c r="F9" s="128" t="s">
        <v>10</v>
      </c>
      <c r="G9" s="112"/>
      <c r="H9" s="112"/>
      <c r="I9" s="112"/>
      <c r="J9" s="23"/>
      <c r="K9" s="23"/>
      <c r="L9" s="23"/>
      <c r="M9" s="112" t="s">
        <v>11</v>
      </c>
      <c r="N9" s="112"/>
      <c r="O9" s="112"/>
      <c r="P9" s="112"/>
    </row>
    <row r="10" spans="2:16" s="13" customFormat="1" ht="20.25" customHeight="1">
      <c r="B10" s="129">
        <v>42544</v>
      </c>
      <c r="C10" s="115" t="s">
        <v>101</v>
      </c>
      <c r="D10" s="117" t="s">
        <v>43</v>
      </c>
      <c r="E10" s="119" t="s">
        <v>31</v>
      </c>
      <c r="F10" s="121" t="str">
        <f>C3</f>
        <v>ES D. Sancho II</v>
      </c>
      <c r="G10" s="121"/>
      <c r="H10" s="121"/>
      <c r="I10" s="122"/>
      <c r="J10" s="24">
        <f>SUM(F12:J12)</f>
        <v>0</v>
      </c>
      <c r="K10" s="36" t="s">
        <v>12</v>
      </c>
      <c r="L10" s="24">
        <f>SUM(L12:P12)</f>
        <v>0</v>
      </c>
      <c r="M10" s="123" t="str">
        <f>C4</f>
        <v>ES Júlio Dinis</v>
      </c>
      <c r="N10" s="121"/>
      <c r="O10" s="121"/>
      <c r="P10" s="122"/>
    </row>
    <row r="11" spans="2:16" s="14" customFormat="1" ht="14.25" customHeight="1" thickBot="1">
      <c r="B11" s="130"/>
      <c r="C11" s="116"/>
      <c r="D11" s="118"/>
      <c r="E11" s="120"/>
      <c r="F11" s="31" t="s">
        <v>26</v>
      </c>
      <c r="G11" s="30" t="s">
        <v>27</v>
      </c>
      <c r="H11" s="30" t="s">
        <v>28</v>
      </c>
      <c r="I11" s="30" t="s">
        <v>30</v>
      </c>
      <c r="J11" s="25" t="s">
        <v>29</v>
      </c>
      <c r="K11" s="29"/>
      <c r="L11" s="25" t="s">
        <v>29</v>
      </c>
      <c r="M11" s="30" t="s">
        <v>26</v>
      </c>
      <c r="N11" s="30" t="s">
        <v>27</v>
      </c>
      <c r="O11" s="30" t="s">
        <v>28</v>
      </c>
      <c r="P11" s="30" t="s">
        <v>30</v>
      </c>
    </row>
    <row r="12" spans="2:16" s="13" customFormat="1" ht="18" customHeight="1">
      <c r="B12" s="38"/>
      <c r="C12" s="33"/>
      <c r="D12" s="34"/>
      <c r="E12" s="35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2:16" s="13" customFormat="1" ht="18" customHeight="1" thickBot="1">
      <c r="B13" s="27" t="s">
        <v>14</v>
      </c>
      <c r="C13" s="16"/>
      <c r="D13" s="16"/>
      <c r="E13" s="1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2:16" s="15" customFormat="1" ht="12">
      <c r="B14" s="124" t="s">
        <v>5</v>
      </c>
      <c r="C14" s="126" t="s">
        <v>6</v>
      </c>
      <c r="D14" s="126" t="s">
        <v>7</v>
      </c>
      <c r="E14" s="74" t="s">
        <v>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s="15" customFormat="1" ht="11.25">
      <c r="B15" s="125"/>
      <c r="C15" s="127"/>
      <c r="D15" s="127"/>
      <c r="E15" s="75" t="s">
        <v>9</v>
      </c>
      <c r="F15" s="128" t="s">
        <v>10</v>
      </c>
      <c r="G15" s="112"/>
      <c r="H15" s="112"/>
      <c r="I15" s="112"/>
      <c r="J15" s="23"/>
      <c r="K15" s="23"/>
      <c r="L15" s="23"/>
      <c r="M15" s="112" t="s">
        <v>11</v>
      </c>
      <c r="N15" s="112"/>
      <c r="O15" s="112"/>
      <c r="P15" s="112"/>
    </row>
    <row r="16" spans="2:16" s="13" customFormat="1" ht="20.25" customHeight="1">
      <c r="B16" s="129">
        <v>42544</v>
      </c>
      <c r="C16" s="115" t="s">
        <v>101</v>
      </c>
      <c r="D16" s="117" t="s">
        <v>103</v>
      </c>
      <c r="E16" s="119" t="s">
        <v>32</v>
      </c>
      <c r="F16" s="121" t="str">
        <f>C5</f>
        <v>Oficinas S. José</v>
      </c>
      <c r="G16" s="121"/>
      <c r="H16" s="121"/>
      <c r="I16" s="122"/>
      <c r="J16" s="24">
        <f>SUM(F18:J18)</f>
        <v>0</v>
      </c>
      <c r="K16" s="36" t="s">
        <v>12</v>
      </c>
      <c r="L16" s="24">
        <f>SUM(L18:P18)</f>
        <v>0</v>
      </c>
      <c r="M16" s="123" t="str">
        <f>C3</f>
        <v>ES D. Sancho II</v>
      </c>
      <c r="N16" s="121"/>
      <c r="O16" s="121"/>
      <c r="P16" s="122"/>
    </row>
    <row r="17" spans="2:16" s="13" customFormat="1" ht="13.5" thickBot="1">
      <c r="B17" s="130"/>
      <c r="C17" s="116"/>
      <c r="D17" s="118"/>
      <c r="E17" s="120"/>
      <c r="F17" s="31" t="s">
        <v>26</v>
      </c>
      <c r="G17" s="30" t="s">
        <v>27</v>
      </c>
      <c r="H17" s="30" t="s">
        <v>28</v>
      </c>
      <c r="I17" s="30" t="s">
        <v>30</v>
      </c>
      <c r="J17" s="25" t="s">
        <v>29</v>
      </c>
      <c r="K17" s="29"/>
      <c r="L17" s="25" t="s">
        <v>29</v>
      </c>
      <c r="M17" s="30" t="s">
        <v>26</v>
      </c>
      <c r="N17" s="30" t="s">
        <v>27</v>
      </c>
      <c r="O17" s="30" t="s">
        <v>28</v>
      </c>
      <c r="P17" s="30" t="s">
        <v>30</v>
      </c>
    </row>
    <row r="18" spans="2:16" s="13" customFormat="1" ht="18" customHeight="1">
      <c r="B18" s="38"/>
      <c r="C18" s="33"/>
      <c r="D18" s="34"/>
      <c r="E18" s="35"/>
      <c r="F18" s="32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3" customFormat="1" ht="18" customHeight="1" thickBot="1">
      <c r="B19" s="27" t="s">
        <v>34</v>
      </c>
      <c r="C19" s="33"/>
      <c r="D19" s="34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 s="13" customFormat="1" ht="12.75">
      <c r="B20" s="124" t="s">
        <v>5</v>
      </c>
      <c r="C20" s="126" t="s">
        <v>6</v>
      </c>
      <c r="D20" s="126" t="s">
        <v>7</v>
      </c>
      <c r="E20" s="74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9" s="13" customFormat="1" ht="12.75">
      <c r="B21" s="125"/>
      <c r="C21" s="127"/>
      <c r="D21" s="127"/>
      <c r="E21" s="75" t="s">
        <v>9</v>
      </c>
      <c r="F21" s="128" t="s">
        <v>10</v>
      </c>
      <c r="G21" s="112"/>
      <c r="H21" s="112"/>
      <c r="I21" s="112"/>
      <c r="J21" s="28"/>
      <c r="K21" s="23"/>
      <c r="L21" s="23"/>
      <c r="M21" s="112" t="s">
        <v>11</v>
      </c>
      <c r="N21" s="112"/>
      <c r="O21" s="112"/>
      <c r="P21" s="112"/>
      <c r="S21" s="19"/>
    </row>
    <row r="22" spans="2:16" s="13" customFormat="1" ht="20.25" customHeight="1">
      <c r="B22" s="113">
        <v>42544</v>
      </c>
      <c r="C22" s="115" t="s">
        <v>101</v>
      </c>
      <c r="D22" s="148" t="s">
        <v>44</v>
      </c>
      <c r="E22" s="119" t="s">
        <v>33</v>
      </c>
      <c r="F22" s="121" t="str">
        <f>C4</f>
        <v>ES Júlio Dinis</v>
      </c>
      <c r="G22" s="121"/>
      <c r="H22" s="121"/>
      <c r="I22" s="122"/>
      <c r="J22" s="24">
        <f>SUM(F24:J24)</f>
        <v>0</v>
      </c>
      <c r="K22" s="36" t="s">
        <v>12</v>
      </c>
      <c r="L22" s="24">
        <f>SUM(L24:P24)</f>
        <v>0</v>
      </c>
      <c r="M22" s="123" t="str">
        <f>C5</f>
        <v>Oficinas S. José</v>
      </c>
      <c r="N22" s="121"/>
      <c r="O22" s="121"/>
      <c r="P22" s="122"/>
    </row>
    <row r="23" spans="2:16" s="13" customFormat="1" ht="14.25" customHeight="1" thickBot="1">
      <c r="B23" s="114"/>
      <c r="C23" s="116"/>
      <c r="D23" s="149"/>
      <c r="E23" s="120"/>
      <c r="F23" s="31" t="s">
        <v>26</v>
      </c>
      <c r="G23" s="30" t="s">
        <v>27</v>
      </c>
      <c r="H23" s="30" t="s">
        <v>28</v>
      </c>
      <c r="I23" s="30" t="s">
        <v>30</v>
      </c>
      <c r="J23" s="25" t="s">
        <v>29</v>
      </c>
      <c r="K23" s="29"/>
      <c r="L23" s="25" t="s">
        <v>29</v>
      </c>
      <c r="M23" s="30" t="s">
        <v>26</v>
      </c>
      <c r="N23" s="30" t="s">
        <v>27</v>
      </c>
      <c r="O23" s="30" t="s">
        <v>28</v>
      </c>
      <c r="P23" s="30" t="s">
        <v>30</v>
      </c>
    </row>
    <row r="24" spans="2:16" s="13" customFormat="1" ht="18" customHeight="1">
      <c r="B24" s="16"/>
      <c r="C24" s="16"/>
      <c r="D24" s="16"/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3:18" s="10" customFormat="1" ht="15" customHeight="1" thickBot="1">
      <c r="C25" s="11"/>
      <c r="D25" s="11">
        <v>3</v>
      </c>
      <c r="E25" s="11">
        <v>1</v>
      </c>
      <c r="G25" s="102" t="s">
        <v>17</v>
      </c>
      <c r="H25" s="102"/>
      <c r="J25" s="12"/>
      <c r="K25" s="12"/>
      <c r="L25" s="12"/>
      <c r="M25" s="11"/>
      <c r="N25" s="11"/>
      <c r="O25" s="11"/>
      <c r="R25" s="11"/>
    </row>
    <row r="26" spans="1:16" ht="19.5" customHeight="1" thickBot="1">
      <c r="A26" s="7" t="s">
        <v>0</v>
      </c>
      <c r="B26" s="39" t="s">
        <v>19</v>
      </c>
      <c r="C26" s="65" t="s">
        <v>18</v>
      </c>
      <c r="D26" s="39" t="s">
        <v>20</v>
      </c>
      <c r="E26" s="42" t="s">
        <v>21</v>
      </c>
      <c r="F26" s="66" t="s">
        <v>23</v>
      </c>
      <c r="G26" s="40" t="s">
        <v>24</v>
      </c>
      <c r="H26" s="41" t="s">
        <v>25</v>
      </c>
      <c r="I26" s="42" t="s">
        <v>16</v>
      </c>
      <c r="L26" s="103" t="s">
        <v>4</v>
      </c>
      <c r="M26" s="104"/>
      <c r="N26" s="104"/>
      <c r="O26" s="104"/>
      <c r="P26" s="105"/>
    </row>
    <row r="27" spans="1:16" s="13" customFormat="1" ht="19.5" customHeight="1">
      <c r="A27" s="17">
        <f>IF(I27="","",IF(I27=$K$27,"1º",IF(I27=$K$28,"2º",IF(I27=$K$29,"3º","4º"))))</f>
      </c>
      <c r="B27" s="43" t="e">
        <f>D27+E27</f>
        <v>#VALUE!</v>
      </c>
      <c r="C27" s="56" t="str">
        <f>C3</f>
        <v>ES D. Sancho II</v>
      </c>
      <c r="D27" s="62">
        <f>IF(J10=0,"",IF(J10&gt;L10,1,0)+IF(L16&gt;J16,1,0))</f>
      </c>
      <c r="E27" s="51">
        <f>IF(J10=0,"",IF(J10&lt;L10,1,0)+IF(L16&lt;J16,1,0))</f>
      </c>
      <c r="F27" s="59">
        <f>IF($J$10=0,"",SUMIF($F$10:$I$22,C27,$J$10:$J$22)+SUMIF($M$10:$P$22,C27,$L$10:$L$22))</f>
      </c>
      <c r="G27" s="50">
        <f>IF($J$10=0,"",SUMIF($F$10:$I$22,C27,$L$10:$L$22)+SUMIF($M$10:$P$22,C27,$J$10:$J$22))</f>
      </c>
      <c r="H27" s="51">
        <f>IF(F27="","",F27-G27)</f>
      </c>
      <c r="I27" s="51">
        <f>IF(J10=0,"",D27*$D$25+E27*$E$25)</f>
      </c>
      <c r="K27" s="18" t="e">
        <f>LARGE($I$27:$I$29,1)</f>
        <v>#NUM!</v>
      </c>
      <c r="L27" s="46" t="s">
        <v>1</v>
      </c>
      <c r="M27" s="106"/>
      <c r="N27" s="107"/>
      <c r="O27" s="107"/>
      <c r="P27" s="108"/>
    </row>
    <row r="28" spans="1:16" s="13" customFormat="1" ht="19.5" customHeight="1">
      <c r="A28" s="17">
        <f>IF(I28="","",IF(I28=$K$27,"1º",IF(I28=$K$28,"2º",IF(I28=$K$29,"3º","4º"))))</f>
      </c>
      <c r="B28" s="44" t="e">
        <f>D28+E28</f>
        <v>#VALUE!</v>
      </c>
      <c r="C28" s="57" t="str">
        <f>C4</f>
        <v>ES Júlio Dinis</v>
      </c>
      <c r="D28" s="63">
        <f>IF(L10=0,"",IF(L10&gt;J10,1,0)+IF(J22&gt;L22,1,0))</f>
      </c>
      <c r="E28" s="53">
        <f>IF(L10=0,"",IF(L10&lt;J10,1,0)+IF(J22&lt;L22,1,0))</f>
      </c>
      <c r="F28" s="60">
        <f>IF($J$10=0,"",SUMIF($F$10:$I$22,C28,$J$10:$J$22)+SUMIF($M$10:$P$22,C28,$L$10:$L$22))</f>
      </c>
      <c r="G28" s="52">
        <f>IF($J$10=0,"",SUMIF($F$10:$I$22,C28,$L$10:$L$22)+SUMIF($M$10:$P$22,C28,$J$10:$J$22))</f>
      </c>
      <c r="H28" s="53">
        <f>IF(F28="","",F28-G28)</f>
      </c>
      <c r="I28" s="53">
        <f>IF(J10=0,"",D28*$D$25+E28*$E$25)</f>
      </c>
      <c r="K28" s="18" t="e">
        <f>LARGE($I$27:$I$29,2)</f>
        <v>#NUM!</v>
      </c>
      <c r="L28" s="47" t="s">
        <v>2</v>
      </c>
      <c r="M28" s="109"/>
      <c r="N28" s="110"/>
      <c r="O28" s="110"/>
      <c r="P28" s="111"/>
    </row>
    <row r="29" spans="1:16" s="13" customFormat="1" ht="19.5" customHeight="1" thickBot="1">
      <c r="A29" s="17">
        <f>IF(I29="","",IF(I29=$K$27,"1º",IF(I29=$K$28,"2º",IF(I29=$K$29,"3º","4º"))))</f>
      </c>
      <c r="B29" s="45" t="e">
        <f>D29+E29</f>
        <v>#VALUE!</v>
      </c>
      <c r="C29" s="58" t="str">
        <f>C5</f>
        <v>Oficinas S. José</v>
      </c>
      <c r="D29" s="64">
        <f>IF(J16=0,"",IF(J16&gt;L16,1,0)+IF(L22&gt;J22,1,0))</f>
      </c>
      <c r="E29" s="55">
        <f>IF(J16=0,"",IF(J16&lt;L16,1,0)+IF(L22&lt;J22,1,0))</f>
      </c>
      <c r="F29" s="61">
        <f>IF($J$10=0,"",SUMIF($F$10:$I$22,C29,$J$10:$J$22)+SUMIF($M$10:$P$22,C29,$L$10:$L$22))</f>
      </c>
      <c r="G29" s="54">
        <f>IF($J$10=0,"",SUMIF($F$10:$I$22,C29,$L$10:$L$22)+SUMIF($M$10:$P$22,C29,$J$10:$J$22))</f>
      </c>
      <c r="H29" s="55">
        <f>IF(F29="","",F29-G29)</f>
      </c>
      <c r="I29" s="55">
        <f>IF(J16=0,"",D29*$D$25+E29*$E$25)</f>
      </c>
      <c r="K29" s="18" t="e">
        <f>LARGE($I$27:$I$29,3)</f>
        <v>#NUM!</v>
      </c>
      <c r="L29" s="48" t="s">
        <v>3</v>
      </c>
      <c r="M29" s="99"/>
      <c r="N29" s="100"/>
      <c r="O29" s="100"/>
      <c r="P29" s="101"/>
    </row>
    <row r="30" spans="6:15" ht="7.5" customHeight="1">
      <c r="F30" s="6"/>
      <c r="J30"/>
      <c r="K30"/>
      <c r="L30"/>
      <c r="M30"/>
      <c r="N30"/>
      <c r="O30"/>
    </row>
    <row r="31" spans="4:19" ht="12.75">
      <c r="D31" s="5"/>
      <c r="E31" s="5"/>
      <c r="F31" s="3"/>
      <c r="G31" s="3"/>
      <c r="J31" s="5"/>
      <c r="K31" s="5"/>
      <c r="L31" s="5"/>
      <c r="M31" s="5"/>
      <c r="N31" s="5"/>
      <c r="O31" s="5"/>
      <c r="P31" s="3"/>
      <c r="Q31" s="3"/>
      <c r="R31" s="3"/>
      <c r="S31" s="3"/>
    </row>
    <row r="32" spans="4:19" ht="12.75">
      <c r="D32" s="5"/>
      <c r="E32" s="5"/>
      <c r="F32" s="3"/>
      <c r="G32" s="3"/>
      <c r="J32" s="5"/>
      <c r="K32" s="5"/>
      <c r="L32" s="5"/>
      <c r="M32" s="5"/>
      <c r="N32" s="5"/>
      <c r="O32" s="5"/>
      <c r="P32" s="3"/>
      <c r="Q32" s="3"/>
      <c r="R32" s="3"/>
      <c r="S32" s="3"/>
    </row>
    <row r="33" spans="4:19" ht="12.75">
      <c r="D33" s="5"/>
      <c r="E33" s="5"/>
      <c r="F33" s="3"/>
      <c r="G33" s="3"/>
      <c r="J33" s="5"/>
      <c r="K33" s="5"/>
      <c r="L33" s="5"/>
      <c r="M33" s="5"/>
      <c r="N33" s="5"/>
      <c r="O33" s="5"/>
      <c r="P33" s="3"/>
      <c r="Q33" s="3"/>
      <c r="R33" s="3"/>
      <c r="S33" s="3"/>
    </row>
  </sheetData>
  <sheetProtection/>
  <mergeCells count="47">
    <mergeCell ref="M29:P29"/>
    <mergeCell ref="B22:B23"/>
    <mergeCell ref="C22:C23"/>
    <mergeCell ref="D22:D23"/>
    <mergeCell ref="E22:E23"/>
    <mergeCell ref="F22:I22"/>
    <mergeCell ref="G25:H25"/>
    <mergeCell ref="L26:P26"/>
    <mergeCell ref="M27:P27"/>
    <mergeCell ref="M28:P28"/>
    <mergeCell ref="M22:P22"/>
    <mergeCell ref="M16:P16"/>
    <mergeCell ref="M21:P21"/>
    <mergeCell ref="B20:B21"/>
    <mergeCell ref="C20:C21"/>
    <mergeCell ref="D20:D21"/>
    <mergeCell ref="F21:I21"/>
    <mergeCell ref="M15:P15"/>
    <mergeCell ref="B16:B17"/>
    <mergeCell ref="C16:C17"/>
    <mergeCell ref="D16:D17"/>
    <mergeCell ref="E16:E17"/>
    <mergeCell ref="F16:I16"/>
    <mergeCell ref="B14:B15"/>
    <mergeCell ref="C14:C15"/>
    <mergeCell ref="D14:D15"/>
    <mergeCell ref="F15:I15"/>
    <mergeCell ref="F5:L5"/>
    <mergeCell ref="F10:I10"/>
    <mergeCell ref="M10:P10"/>
    <mergeCell ref="B8:B9"/>
    <mergeCell ref="C8:C9"/>
    <mergeCell ref="D8:D9"/>
    <mergeCell ref="B10:B11"/>
    <mergeCell ref="C10:C11"/>
    <mergeCell ref="D10:D11"/>
    <mergeCell ref="E10:E11"/>
    <mergeCell ref="F1:L2"/>
    <mergeCell ref="S6:T6"/>
    <mergeCell ref="F7:P7"/>
    <mergeCell ref="M9:P9"/>
    <mergeCell ref="D2:E2"/>
    <mergeCell ref="D3:E3"/>
    <mergeCell ref="D4:E4"/>
    <mergeCell ref="F9:I9"/>
    <mergeCell ref="D5:E5"/>
    <mergeCell ref="F3:L4"/>
  </mergeCells>
  <conditionalFormatting sqref="B27:B29">
    <cfRule type="cellIs" priority="1" dxfId="1" operator="equal" stopIfTrue="1">
      <formula>0</formula>
    </cfRule>
  </conditionalFormatting>
  <printOptions horizontalCentered="1" verticalCentered="1"/>
  <pageMargins left="0.1968503937007874" right="0.1968503937007874" top="0.35433070866141736" bottom="0.31496062992125984" header="0" footer="0"/>
  <pageSetup fitToHeight="1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PageLayoutView="0" workbookViewId="0" topLeftCell="B1">
      <selection activeCell="L13" sqref="L13"/>
    </sheetView>
  </sheetViews>
  <sheetFormatPr defaultColWidth="9.140625" defaultRowHeight="12.75"/>
  <cols>
    <col min="1" max="1" width="1.28515625" style="0" customWidth="1"/>
    <col min="2" max="2" width="14.8515625" style="0" bestFit="1" customWidth="1"/>
    <col min="3" max="3" width="31.8515625" style="0" customWidth="1"/>
    <col min="4" max="5" width="9.8515625" style="2" customWidth="1"/>
    <col min="6" max="9" width="8.421875" style="0" customWidth="1"/>
    <col min="10" max="10" width="8.421875" style="2" customWidth="1"/>
    <col min="11" max="11" width="8.28125" style="2" bestFit="1" customWidth="1"/>
    <col min="12" max="12" width="8.140625" style="2" customWidth="1"/>
    <col min="13" max="15" width="9.00390625" style="2" customWidth="1"/>
    <col min="16" max="16" width="9.00390625" style="0" customWidth="1"/>
    <col min="17" max="17" width="0.9921875" style="0" customWidth="1"/>
    <col min="18" max="18" width="0.85546875" style="0" customWidth="1"/>
  </cols>
  <sheetData>
    <row r="1" spans="6:12" ht="13.5" thickBot="1">
      <c r="F1" s="141" t="s">
        <v>79</v>
      </c>
      <c r="G1" s="142"/>
      <c r="H1" s="142"/>
      <c r="I1" s="142"/>
      <c r="J1" s="142"/>
      <c r="K1" s="142"/>
      <c r="L1" s="142"/>
    </row>
    <row r="2" spans="2:12" ht="13.5" thickBot="1">
      <c r="B2" s="78" t="s">
        <v>22</v>
      </c>
      <c r="C2" s="82" t="s">
        <v>18</v>
      </c>
      <c r="D2" s="151" t="s">
        <v>40</v>
      </c>
      <c r="E2" s="152"/>
      <c r="F2" s="141"/>
      <c r="G2" s="142"/>
      <c r="H2" s="142"/>
      <c r="I2" s="142"/>
      <c r="J2" s="142"/>
      <c r="K2" s="142"/>
      <c r="L2" s="142"/>
    </row>
    <row r="3" spans="2:16" ht="17.25" customHeight="1">
      <c r="B3" s="79">
        <v>1</v>
      </c>
      <c r="C3" s="191" t="s">
        <v>92</v>
      </c>
      <c r="D3" s="187" t="s">
        <v>82</v>
      </c>
      <c r="E3" s="153"/>
      <c r="F3" s="141" t="s">
        <v>81</v>
      </c>
      <c r="G3" s="142"/>
      <c r="H3" s="142"/>
      <c r="I3" s="142"/>
      <c r="J3" s="142"/>
      <c r="K3" s="142"/>
      <c r="L3" s="142"/>
      <c r="M3" s="76"/>
      <c r="N3" s="76"/>
      <c r="O3" s="76"/>
      <c r="P3" s="76"/>
    </row>
    <row r="4" spans="2:16" ht="17.25" customHeight="1">
      <c r="B4" s="80">
        <v>2</v>
      </c>
      <c r="C4" s="192" t="s">
        <v>94</v>
      </c>
      <c r="D4" s="188" t="s">
        <v>83</v>
      </c>
      <c r="E4" s="154"/>
      <c r="F4" s="141"/>
      <c r="G4" s="142"/>
      <c r="H4" s="142"/>
      <c r="I4" s="142"/>
      <c r="J4" s="142"/>
      <c r="K4" s="142"/>
      <c r="L4" s="142"/>
      <c r="M4" s="76"/>
      <c r="N4" s="76"/>
      <c r="O4" s="76"/>
      <c r="P4" s="76"/>
    </row>
    <row r="5" spans="2:16" ht="17.25" customHeight="1" thickBot="1">
      <c r="B5" s="81">
        <v>3</v>
      </c>
      <c r="C5" s="190" t="s">
        <v>89</v>
      </c>
      <c r="D5" s="189" t="s">
        <v>84</v>
      </c>
      <c r="E5" s="150"/>
      <c r="F5" s="132" t="s">
        <v>47</v>
      </c>
      <c r="G5" s="133"/>
      <c r="H5" s="133"/>
      <c r="I5" s="133"/>
      <c r="J5" s="133"/>
      <c r="K5" s="133"/>
      <c r="L5" s="133"/>
      <c r="M5" s="77"/>
      <c r="N5" s="77"/>
      <c r="O5" s="77"/>
      <c r="P5" s="77"/>
    </row>
    <row r="6" spans="2:20" ht="3" customHeight="1" thickBot="1">
      <c r="B6" s="4"/>
      <c r="C6" s="8"/>
      <c r="D6" s="5"/>
      <c r="E6" s="5"/>
      <c r="R6" s="8"/>
      <c r="S6" s="134"/>
      <c r="T6" s="134"/>
    </row>
    <row r="7" spans="2:16" ht="21" thickBot="1">
      <c r="B7" s="20" t="s">
        <v>13</v>
      </c>
      <c r="C7" s="21"/>
      <c r="D7" s="22"/>
      <c r="E7" s="22"/>
      <c r="F7" s="155" t="s">
        <v>38</v>
      </c>
      <c r="G7" s="156"/>
      <c r="H7" s="156"/>
      <c r="I7" s="156"/>
      <c r="J7" s="156"/>
      <c r="K7" s="156"/>
      <c r="L7" s="156"/>
      <c r="M7" s="156"/>
      <c r="N7" s="156"/>
      <c r="O7" s="156"/>
      <c r="P7" s="157"/>
    </row>
    <row r="8" spans="2:15" s="9" customFormat="1" ht="12">
      <c r="B8" s="160" t="s">
        <v>5</v>
      </c>
      <c r="C8" s="162" t="s">
        <v>6</v>
      </c>
      <c r="D8" s="162" t="s">
        <v>7</v>
      </c>
      <c r="E8" s="83" t="s">
        <v>8</v>
      </c>
      <c r="J8" s="1"/>
      <c r="K8" s="1"/>
      <c r="L8" s="1"/>
      <c r="M8" s="1"/>
      <c r="N8" s="1"/>
      <c r="O8" s="1"/>
    </row>
    <row r="9" spans="2:16" s="9" customFormat="1" ht="11.25">
      <c r="B9" s="161"/>
      <c r="C9" s="163"/>
      <c r="D9" s="163"/>
      <c r="E9" s="84" t="s">
        <v>9</v>
      </c>
      <c r="F9" s="128" t="s">
        <v>10</v>
      </c>
      <c r="G9" s="112"/>
      <c r="H9" s="112"/>
      <c r="I9" s="112"/>
      <c r="J9" s="23"/>
      <c r="K9" s="23"/>
      <c r="L9" s="23"/>
      <c r="M9" s="112" t="s">
        <v>11</v>
      </c>
      <c r="N9" s="112"/>
      <c r="O9" s="112"/>
      <c r="P9" s="112"/>
    </row>
    <row r="10" spans="2:16" s="13" customFormat="1" ht="20.25" customHeight="1">
      <c r="B10" s="158">
        <v>42544</v>
      </c>
      <c r="C10" s="115" t="s">
        <v>88</v>
      </c>
      <c r="D10" s="117" t="s">
        <v>41</v>
      </c>
      <c r="E10" s="119" t="s">
        <v>35</v>
      </c>
      <c r="F10" s="121" t="str">
        <f>C3</f>
        <v>EB Prof. Arménio Lança</v>
      </c>
      <c r="G10" s="121"/>
      <c r="H10" s="121"/>
      <c r="I10" s="122"/>
      <c r="J10" s="24">
        <f>SUM(F12:J12)</f>
        <v>0</v>
      </c>
      <c r="K10" s="36" t="s">
        <v>12</v>
      </c>
      <c r="L10" s="24">
        <f>SUM(L12:P12)</f>
        <v>0</v>
      </c>
      <c r="M10" s="123" t="str">
        <f>C4</f>
        <v>EB Dr. Pedro Barbosa</v>
      </c>
      <c r="N10" s="121"/>
      <c r="O10" s="121"/>
      <c r="P10" s="122"/>
    </row>
    <row r="11" spans="2:16" s="14" customFormat="1" ht="14.25" customHeight="1" thickBot="1">
      <c r="B11" s="159"/>
      <c r="C11" s="116"/>
      <c r="D11" s="118"/>
      <c r="E11" s="120"/>
      <c r="F11" s="31" t="s">
        <v>26</v>
      </c>
      <c r="G11" s="30" t="s">
        <v>27</v>
      </c>
      <c r="H11" s="30" t="s">
        <v>28</v>
      </c>
      <c r="I11" s="30" t="s">
        <v>30</v>
      </c>
      <c r="J11" s="25" t="s">
        <v>29</v>
      </c>
      <c r="K11" s="29"/>
      <c r="L11" s="25" t="s">
        <v>29</v>
      </c>
      <c r="M11" s="30" t="s">
        <v>26</v>
      </c>
      <c r="N11" s="30" t="s">
        <v>27</v>
      </c>
      <c r="O11" s="30" t="s">
        <v>28</v>
      </c>
      <c r="P11" s="30" t="s">
        <v>30</v>
      </c>
    </row>
    <row r="12" spans="2:16" s="13" customFormat="1" ht="18" customHeight="1">
      <c r="B12" s="38"/>
      <c r="C12" s="33"/>
      <c r="D12" s="34"/>
      <c r="E12" s="35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2:16" s="13" customFormat="1" ht="18" customHeight="1" thickBot="1">
      <c r="B13" s="27" t="s">
        <v>14</v>
      </c>
      <c r="C13" s="16"/>
      <c r="D13" s="16"/>
      <c r="E13" s="1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2:16" s="15" customFormat="1" ht="12">
      <c r="B14" s="160" t="s">
        <v>5</v>
      </c>
      <c r="C14" s="162" t="s">
        <v>6</v>
      </c>
      <c r="D14" s="162" t="s">
        <v>7</v>
      </c>
      <c r="E14" s="85" t="s">
        <v>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s="15" customFormat="1" ht="11.25">
      <c r="B15" s="161"/>
      <c r="C15" s="163"/>
      <c r="D15" s="163"/>
      <c r="E15" s="86" t="s">
        <v>9</v>
      </c>
      <c r="F15" s="128" t="s">
        <v>10</v>
      </c>
      <c r="G15" s="112"/>
      <c r="H15" s="112"/>
      <c r="I15" s="112"/>
      <c r="J15" s="23"/>
      <c r="K15" s="23"/>
      <c r="L15" s="23"/>
      <c r="M15" s="112" t="s">
        <v>11</v>
      </c>
      <c r="N15" s="112"/>
      <c r="O15" s="112"/>
      <c r="P15" s="112"/>
    </row>
    <row r="16" spans="2:16" s="13" customFormat="1" ht="20.25" customHeight="1">
      <c r="B16" s="158">
        <v>42544</v>
      </c>
      <c r="C16" s="115" t="s">
        <v>88</v>
      </c>
      <c r="D16" s="117" t="s">
        <v>102</v>
      </c>
      <c r="E16" s="119" t="s">
        <v>36</v>
      </c>
      <c r="F16" s="121" t="str">
        <f>C5</f>
        <v>ES Chamusca</v>
      </c>
      <c r="G16" s="121"/>
      <c r="H16" s="121"/>
      <c r="I16" s="122"/>
      <c r="J16" s="24">
        <f>SUM(F18:J18)</f>
        <v>0</v>
      </c>
      <c r="K16" s="36" t="s">
        <v>12</v>
      </c>
      <c r="L16" s="24">
        <f>SUM(L18:P18)</f>
        <v>0</v>
      </c>
      <c r="M16" s="123" t="str">
        <f>C3</f>
        <v>EB Prof. Arménio Lança</v>
      </c>
      <c r="N16" s="121"/>
      <c r="O16" s="121"/>
      <c r="P16" s="122"/>
    </row>
    <row r="17" spans="2:16" s="13" customFormat="1" ht="13.5" thickBot="1">
      <c r="B17" s="159"/>
      <c r="C17" s="116"/>
      <c r="D17" s="118"/>
      <c r="E17" s="120"/>
      <c r="F17" s="31" t="s">
        <v>26</v>
      </c>
      <c r="G17" s="30" t="s">
        <v>27</v>
      </c>
      <c r="H17" s="30" t="s">
        <v>28</v>
      </c>
      <c r="I17" s="30" t="s">
        <v>30</v>
      </c>
      <c r="J17" s="25" t="s">
        <v>29</v>
      </c>
      <c r="K17" s="29"/>
      <c r="L17" s="25" t="s">
        <v>29</v>
      </c>
      <c r="M17" s="30" t="s">
        <v>26</v>
      </c>
      <c r="N17" s="30" t="s">
        <v>27</v>
      </c>
      <c r="O17" s="30" t="s">
        <v>28</v>
      </c>
      <c r="P17" s="30" t="s">
        <v>30</v>
      </c>
    </row>
    <row r="18" spans="2:16" s="13" customFormat="1" ht="18" customHeight="1">
      <c r="B18" s="38"/>
      <c r="C18" s="33"/>
      <c r="D18" s="34"/>
      <c r="E18" s="35"/>
      <c r="F18" s="32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3" customFormat="1" ht="18" customHeight="1" thickBot="1">
      <c r="B19" s="27" t="s">
        <v>34</v>
      </c>
      <c r="C19" s="33"/>
      <c r="D19" s="34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 s="13" customFormat="1" ht="12.75">
      <c r="B20" s="160" t="s">
        <v>5</v>
      </c>
      <c r="C20" s="162" t="s">
        <v>6</v>
      </c>
      <c r="D20" s="162" t="s">
        <v>7</v>
      </c>
      <c r="E20" s="85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9" s="13" customFormat="1" ht="12.75">
      <c r="B21" s="161"/>
      <c r="C21" s="163"/>
      <c r="D21" s="163"/>
      <c r="E21" s="86" t="s">
        <v>9</v>
      </c>
      <c r="F21" s="128" t="s">
        <v>10</v>
      </c>
      <c r="G21" s="112"/>
      <c r="H21" s="112"/>
      <c r="I21" s="112"/>
      <c r="J21" s="28"/>
      <c r="K21" s="23"/>
      <c r="L21" s="23"/>
      <c r="M21" s="112" t="s">
        <v>11</v>
      </c>
      <c r="N21" s="112"/>
      <c r="O21" s="112"/>
      <c r="P21" s="112"/>
      <c r="S21" s="19"/>
    </row>
    <row r="22" spans="2:16" s="13" customFormat="1" ht="20.25" customHeight="1">
      <c r="B22" s="164">
        <v>42544</v>
      </c>
      <c r="C22" s="115" t="s">
        <v>88</v>
      </c>
      <c r="D22" s="117" t="s">
        <v>104</v>
      </c>
      <c r="E22" s="119" t="s">
        <v>39</v>
      </c>
      <c r="F22" s="121" t="str">
        <f>C4</f>
        <v>EB Dr. Pedro Barbosa</v>
      </c>
      <c r="G22" s="121"/>
      <c r="H22" s="121"/>
      <c r="I22" s="122"/>
      <c r="J22" s="24">
        <f>SUM(F24:J24)</f>
        <v>0</v>
      </c>
      <c r="K22" s="36" t="s">
        <v>12</v>
      </c>
      <c r="L22" s="24">
        <f>SUM(L24:P24)</f>
        <v>0</v>
      </c>
      <c r="M22" s="123" t="str">
        <f>C5</f>
        <v>ES Chamusca</v>
      </c>
      <c r="N22" s="121"/>
      <c r="O22" s="121"/>
      <c r="P22" s="122"/>
    </row>
    <row r="23" spans="2:16" s="13" customFormat="1" ht="14.25" customHeight="1" thickBot="1">
      <c r="B23" s="165"/>
      <c r="C23" s="116"/>
      <c r="D23" s="118"/>
      <c r="E23" s="120"/>
      <c r="F23" s="31" t="s">
        <v>26</v>
      </c>
      <c r="G23" s="30" t="s">
        <v>27</v>
      </c>
      <c r="H23" s="30" t="s">
        <v>28</v>
      </c>
      <c r="I23" s="30" t="s">
        <v>30</v>
      </c>
      <c r="J23" s="25" t="s">
        <v>29</v>
      </c>
      <c r="K23" s="29"/>
      <c r="L23" s="25" t="s">
        <v>29</v>
      </c>
      <c r="M23" s="30" t="s">
        <v>26</v>
      </c>
      <c r="N23" s="30" t="s">
        <v>27</v>
      </c>
      <c r="O23" s="30" t="s">
        <v>28</v>
      </c>
      <c r="P23" s="30" t="s">
        <v>30</v>
      </c>
    </row>
    <row r="24" spans="2:16" s="13" customFormat="1" ht="18" customHeight="1">
      <c r="B24" s="16"/>
      <c r="C24" s="16"/>
      <c r="D24" s="16"/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3:18" s="10" customFormat="1" ht="15" customHeight="1" thickBot="1">
      <c r="C25" s="11"/>
      <c r="D25" s="11">
        <v>3</v>
      </c>
      <c r="E25" s="11">
        <v>1</v>
      </c>
      <c r="G25" s="102" t="s">
        <v>17</v>
      </c>
      <c r="H25" s="102"/>
      <c r="J25" s="12"/>
      <c r="K25" s="12"/>
      <c r="L25" s="12"/>
      <c r="M25" s="11"/>
      <c r="N25" s="11"/>
      <c r="O25" s="11"/>
      <c r="R25" s="11"/>
    </row>
    <row r="26" spans="1:16" ht="19.5" customHeight="1" thickBot="1">
      <c r="A26" s="7" t="s">
        <v>0</v>
      </c>
      <c r="B26" s="39" t="s">
        <v>19</v>
      </c>
      <c r="C26" s="65" t="s">
        <v>18</v>
      </c>
      <c r="D26" s="39" t="s">
        <v>20</v>
      </c>
      <c r="E26" s="42" t="s">
        <v>21</v>
      </c>
      <c r="F26" s="66" t="s">
        <v>23</v>
      </c>
      <c r="G26" s="40" t="s">
        <v>24</v>
      </c>
      <c r="H26" s="41" t="s">
        <v>25</v>
      </c>
      <c r="I26" s="42" t="s">
        <v>16</v>
      </c>
      <c r="L26" s="103" t="s">
        <v>4</v>
      </c>
      <c r="M26" s="104"/>
      <c r="N26" s="104"/>
      <c r="O26" s="104"/>
      <c r="P26" s="105"/>
    </row>
    <row r="27" spans="1:16" s="13" customFormat="1" ht="19.5" customHeight="1">
      <c r="A27" s="17">
        <f>IF(I27="","",IF(I27=$K$27,"1º",IF(I27=$K$28,"2º",IF(I27=$K$29,"3º","4º"))))</f>
      </c>
      <c r="B27" s="43" t="e">
        <f>D27+E27</f>
        <v>#VALUE!</v>
      </c>
      <c r="C27" s="56" t="str">
        <f>C3</f>
        <v>EB Prof. Arménio Lança</v>
      </c>
      <c r="D27" s="62">
        <f>IF(J10=0,"",IF(J10&gt;L10,1,0)+IF(L16&gt;J16,1,0))</f>
      </c>
      <c r="E27" s="51">
        <f>IF(J10=0,"",IF(J10&lt;L10,1,0)+IF(L16&lt;J16,1,0))</f>
      </c>
      <c r="F27" s="59">
        <f>IF($J$10=0,"",SUMIF($F$10:$I$22,C27,$J$10:$J$22)+SUMIF($M$10:$P$22,C27,$L$10:$L$22))</f>
      </c>
      <c r="G27" s="50">
        <f>IF($J$10=0,"",SUMIF($F$10:$I$22,C27,$L$10:$L$22)+SUMIF($M$10:$P$22,C27,$J$10:$J$22))</f>
      </c>
      <c r="H27" s="51">
        <f>IF(F27="","",F27-G27)</f>
      </c>
      <c r="I27" s="51">
        <f>IF(J10=0,"",D27*$D$25+E27*$E$25)</f>
      </c>
      <c r="K27" s="18" t="e">
        <f>LARGE($I$27:$I$29,1)</f>
        <v>#NUM!</v>
      </c>
      <c r="L27" s="46" t="s">
        <v>1</v>
      </c>
      <c r="M27" s="106"/>
      <c r="N27" s="107"/>
      <c r="O27" s="107"/>
      <c r="P27" s="108"/>
    </row>
    <row r="28" spans="1:16" s="13" customFormat="1" ht="19.5" customHeight="1">
      <c r="A28" s="17">
        <f>IF(I28="","",IF(I28=$K$27,"1º",IF(I28=$K$28,"2º",IF(I28=$K$29,"3º","4º"))))</f>
      </c>
      <c r="B28" s="44" t="e">
        <f>D28+E28</f>
        <v>#VALUE!</v>
      </c>
      <c r="C28" s="57" t="str">
        <f>C4</f>
        <v>EB Dr. Pedro Barbosa</v>
      </c>
      <c r="D28" s="63">
        <f>IF(L10=0,"",IF(L10&gt;J10,1,0)+IF(J22&gt;L22,1,0))</f>
      </c>
      <c r="E28" s="53">
        <f>IF(L10=0,"",IF(L10&lt;J10,1,0)+IF(J22&lt;L22,1,0))</f>
      </c>
      <c r="F28" s="60">
        <f>IF($J$10=0,"",SUMIF($F$10:$I$22,C28,$J$10:$J$22)+SUMIF($M$10:$P$22,C28,$L$10:$L$22))</f>
      </c>
      <c r="G28" s="52">
        <f>IF($J$10=0,"",SUMIF($F$10:$I$22,C28,$L$10:$L$22)+SUMIF($M$10:$P$22,C28,$J$10:$J$22))</f>
      </c>
      <c r="H28" s="53">
        <f>IF(F28="","",F28-G28)</f>
      </c>
      <c r="I28" s="53">
        <f>IF(J10=0,"",D28*$D$25+E28*$E$25)</f>
      </c>
      <c r="K28" s="18" t="e">
        <f>LARGE($I$27:$I$29,2)</f>
        <v>#NUM!</v>
      </c>
      <c r="L28" s="47" t="s">
        <v>2</v>
      </c>
      <c r="M28" s="109"/>
      <c r="N28" s="110"/>
      <c r="O28" s="110"/>
      <c r="P28" s="111"/>
    </row>
    <row r="29" spans="1:16" s="13" customFormat="1" ht="19.5" customHeight="1" thickBot="1">
      <c r="A29" s="17">
        <f>IF(I29="","",IF(I29=$K$27,"1º",IF(I29=$K$28,"2º",IF(I29=$K$29,"3º","4º"))))</f>
      </c>
      <c r="B29" s="45" t="e">
        <f>D29+E29</f>
        <v>#VALUE!</v>
      </c>
      <c r="C29" s="58" t="str">
        <f>C5</f>
        <v>ES Chamusca</v>
      </c>
      <c r="D29" s="64">
        <f>IF(J16=0,"",IF(J16&gt;L16,1,0)+IF(L22&gt;J22,1,0))</f>
      </c>
      <c r="E29" s="55">
        <f>IF(J16=0,"",IF(J16&lt;L16,1,0)+IF(L22&lt;J22,1,0))</f>
      </c>
      <c r="F29" s="61">
        <f>IF($J$10=0,"",SUMIF($F$10:$I$22,C29,$J$10:$J$22)+SUMIF($M$10:$P$22,C29,$L$10:$L$22))</f>
      </c>
      <c r="G29" s="54">
        <f>IF($J$10=0,"",SUMIF($F$10:$I$22,C29,$L$10:$L$22)+SUMIF($M$10:$P$22,C29,$J$10:$J$22))</f>
      </c>
      <c r="H29" s="55">
        <f>IF(F29="","",F29-G29)</f>
      </c>
      <c r="I29" s="55">
        <f>IF(J16=0,"",D29*$D$25+E29*$E$25)</f>
      </c>
      <c r="K29" s="18" t="e">
        <f>LARGE($I$27:$I$29,3)</f>
        <v>#NUM!</v>
      </c>
      <c r="L29" s="48" t="s">
        <v>3</v>
      </c>
      <c r="M29" s="99"/>
      <c r="N29" s="100"/>
      <c r="O29" s="100"/>
      <c r="P29" s="101"/>
    </row>
    <row r="30" spans="6:15" ht="7.5" customHeight="1">
      <c r="F30" s="6"/>
      <c r="J30"/>
      <c r="K30"/>
      <c r="L30"/>
      <c r="M30"/>
      <c r="N30"/>
      <c r="O30"/>
    </row>
    <row r="31" spans="4:19" ht="12.75">
      <c r="D31" s="5"/>
      <c r="E31" s="5"/>
      <c r="F31" s="3"/>
      <c r="G31" s="3"/>
      <c r="J31" s="5"/>
      <c r="K31" s="5"/>
      <c r="L31" s="5"/>
      <c r="M31" s="5"/>
      <c r="N31" s="5"/>
      <c r="O31" s="5"/>
      <c r="P31" s="3"/>
      <c r="Q31" s="3"/>
      <c r="R31" s="3"/>
      <c r="S31" s="3"/>
    </row>
    <row r="32" spans="4:19" ht="12.75">
      <c r="D32" s="5"/>
      <c r="E32" s="5"/>
      <c r="F32" s="3"/>
      <c r="G32" s="3"/>
      <c r="J32" s="5"/>
      <c r="K32" s="5"/>
      <c r="L32" s="5"/>
      <c r="M32" s="5"/>
      <c r="N32" s="5"/>
      <c r="O32" s="5"/>
      <c r="P32" s="3"/>
      <c r="Q32" s="3"/>
      <c r="R32" s="3"/>
      <c r="S32" s="3"/>
    </row>
    <row r="33" spans="4:19" ht="12.75">
      <c r="D33" s="5"/>
      <c r="E33" s="5"/>
      <c r="F33" s="3"/>
      <c r="G33" s="3"/>
      <c r="J33" s="5"/>
      <c r="K33" s="5"/>
      <c r="L33" s="5"/>
      <c r="M33" s="5"/>
      <c r="N33" s="5"/>
      <c r="O33" s="5"/>
      <c r="P33" s="3"/>
      <c r="Q33" s="3"/>
      <c r="R33" s="3"/>
      <c r="S33" s="3"/>
    </row>
  </sheetData>
  <sheetProtection/>
  <mergeCells count="47">
    <mergeCell ref="M28:P28"/>
    <mergeCell ref="M29:P29"/>
    <mergeCell ref="B22:B23"/>
    <mergeCell ref="C22:C23"/>
    <mergeCell ref="D22:D23"/>
    <mergeCell ref="E22:E23"/>
    <mergeCell ref="F22:I22"/>
    <mergeCell ref="M22:P22"/>
    <mergeCell ref="G25:H25"/>
    <mergeCell ref="L26:P26"/>
    <mergeCell ref="M27:P27"/>
    <mergeCell ref="M16:P16"/>
    <mergeCell ref="B20:B21"/>
    <mergeCell ref="C20:C21"/>
    <mergeCell ref="D20:D21"/>
    <mergeCell ref="F21:I21"/>
    <mergeCell ref="M21:P21"/>
    <mergeCell ref="M15:P15"/>
    <mergeCell ref="B16:B17"/>
    <mergeCell ref="C16:C17"/>
    <mergeCell ref="D16:D17"/>
    <mergeCell ref="E16:E17"/>
    <mergeCell ref="F16:I16"/>
    <mergeCell ref="B14:B15"/>
    <mergeCell ref="C14:C15"/>
    <mergeCell ref="D14:D15"/>
    <mergeCell ref="F15:I15"/>
    <mergeCell ref="S6:T6"/>
    <mergeCell ref="F7:P7"/>
    <mergeCell ref="M9:P9"/>
    <mergeCell ref="B10:B11"/>
    <mergeCell ref="C10:C11"/>
    <mergeCell ref="D10:D11"/>
    <mergeCell ref="E10:E11"/>
    <mergeCell ref="B8:B9"/>
    <mergeCell ref="C8:C9"/>
    <mergeCell ref="D8:D9"/>
    <mergeCell ref="F9:I9"/>
    <mergeCell ref="F10:I10"/>
    <mergeCell ref="M10:P10"/>
    <mergeCell ref="D5:E5"/>
    <mergeCell ref="F5:L5"/>
    <mergeCell ref="D2:E2"/>
    <mergeCell ref="D3:E3"/>
    <mergeCell ref="F3:L4"/>
    <mergeCell ref="D4:E4"/>
    <mergeCell ref="F1:L2"/>
  </mergeCells>
  <conditionalFormatting sqref="B27:B29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5433070866141736" bottom="0.31496062992125984" header="0" footer="0"/>
  <pageSetup horizontalDpi="600" verticalDpi="600" orientation="landscape" paperSize="8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="95" zoomScaleSheetLayoutView="95" zoomScalePageLayoutView="0" workbookViewId="0" topLeftCell="A1">
      <selection activeCell="N13" sqref="N13"/>
    </sheetView>
  </sheetViews>
  <sheetFormatPr defaultColWidth="9.140625" defaultRowHeight="12.75"/>
  <cols>
    <col min="1" max="1" width="1.28515625" style="0" customWidth="1"/>
    <col min="2" max="2" width="14.8515625" style="0" bestFit="1" customWidth="1"/>
    <col min="3" max="3" width="31.8515625" style="0" customWidth="1"/>
    <col min="4" max="5" width="9.8515625" style="2" customWidth="1"/>
    <col min="6" max="9" width="8.421875" style="0" customWidth="1"/>
    <col min="10" max="10" width="8.421875" style="2" customWidth="1"/>
    <col min="11" max="11" width="8.28125" style="2" bestFit="1" customWidth="1"/>
    <col min="12" max="12" width="8.140625" style="2" customWidth="1"/>
    <col min="13" max="15" width="9.00390625" style="2" customWidth="1"/>
    <col min="16" max="16" width="9.00390625" style="0" customWidth="1"/>
    <col min="17" max="17" width="0.9921875" style="0" customWidth="1"/>
    <col min="18" max="18" width="0.85546875" style="0" customWidth="1"/>
  </cols>
  <sheetData>
    <row r="1" spans="6:12" ht="13.5" thickBot="1">
      <c r="F1" s="141" t="s">
        <v>79</v>
      </c>
      <c r="G1" s="142"/>
      <c r="H1" s="142"/>
      <c r="I1" s="142"/>
      <c r="J1" s="142"/>
      <c r="K1" s="142"/>
      <c r="L1" s="142"/>
    </row>
    <row r="2" spans="2:12" ht="13.5" thickBot="1">
      <c r="B2" s="78" t="s">
        <v>22</v>
      </c>
      <c r="C2" s="82" t="s">
        <v>18</v>
      </c>
      <c r="D2" s="151" t="s">
        <v>15</v>
      </c>
      <c r="E2" s="152"/>
      <c r="F2" s="141"/>
      <c r="G2" s="142"/>
      <c r="H2" s="142"/>
      <c r="I2" s="142"/>
      <c r="J2" s="142"/>
      <c r="K2" s="142"/>
      <c r="L2" s="142"/>
    </row>
    <row r="3" spans="2:16" ht="17.25" customHeight="1">
      <c r="B3" s="79">
        <v>4</v>
      </c>
      <c r="C3" s="191" t="s">
        <v>90</v>
      </c>
      <c r="D3" s="187" t="s">
        <v>85</v>
      </c>
      <c r="E3" s="153"/>
      <c r="F3" s="141" t="s">
        <v>78</v>
      </c>
      <c r="G3" s="142"/>
      <c r="H3" s="142"/>
      <c r="I3" s="142"/>
      <c r="J3" s="142"/>
      <c r="K3" s="142"/>
      <c r="L3" s="142"/>
      <c r="M3" s="76"/>
      <c r="N3" s="76"/>
      <c r="O3" s="76"/>
      <c r="P3" s="76"/>
    </row>
    <row r="4" spans="2:16" ht="17.25" customHeight="1">
      <c r="B4" s="80">
        <v>5</v>
      </c>
      <c r="C4" s="192" t="s">
        <v>93</v>
      </c>
      <c r="D4" s="188" t="s">
        <v>86</v>
      </c>
      <c r="E4" s="154"/>
      <c r="F4" s="141"/>
      <c r="G4" s="142"/>
      <c r="H4" s="142"/>
      <c r="I4" s="142"/>
      <c r="J4" s="142"/>
      <c r="K4" s="142"/>
      <c r="L4" s="142"/>
      <c r="M4" s="76"/>
      <c r="N4" s="76"/>
      <c r="O4" s="76"/>
      <c r="P4" s="76"/>
    </row>
    <row r="5" spans="2:16" ht="17.25" customHeight="1" thickBot="1">
      <c r="B5" s="81">
        <v>6</v>
      </c>
      <c r="C5" s="190" t="s">
        <v>95</v>
      </c>
      <c r="D5" s="189" t="s">
        <v>87</v>
      </c>
      <c r="E5" s="150"/>
      <c r="F5" s="132" t="s">
        <v>49</v>
      </c>
      <c r="G5" s="133"/>
      <c r="H5" s="133"/>
      <c r="I5" s="133"/>
      <c r="J5" s="133"/>
      <c r="K5" s="133"/>
      <c r="L5" s="133"/>
      <c r="M5" s="77"/>
      <c r="N5" s="77"/>
      <c r="O5" s="77"/>
      <c r="P5" s="77"/>
    </row>
    <row r="6" spans="2:20" ht="3" customHeight="1" thickBot="1">
      <c r="B6" s="4"/>
      <c r="C6" s="8"/>
      <c r="D6" s="5"/>
      <c r="E6" s="5"/>
      <c r="R6" s="8"/>
      <c r="S6" s="134"/>
      <c r="T6" s="134"/>
    </row>
    <row r="7" spans="2:16" ht="21" thickBot="1">
      <c r="B7" s="20" t="s">
        <v>13</v>
      </c>
      <c r="C7" s="21"/>
      <c r="D7" s="22"/>
      <c r="E7" s="22"/>
      <c r="F7" s="155" t="s">
        <v>38</v>
      </c>
      <c r="G7" s="156"/>
      <c r="H7" s="156"/>
      <c r="I7" s="156"/>
      <c r="J7" s="156"/>
      <c r="K7" s="156"/>
      <c r="L7" s="156"/>
      <c r="M7" s="156"/>
      <c r="N7" s="156"/>
      <c r="O7" s="156"/>
      <c r="P7" s="157"/>
    </row>
    <row r="8" spans="2:15" s="9" customFormat="1" ht="12">
      <c r="B8" s="160" t="s">
        <v>5</v>
      </c>
      <c r="C8" s="162" t="s">
        <v>6</v>
      </c>
      <c r="D8" s="162" t="s">
        <v>7</v>
      </c>
      <c r="E8" s="83" t="s">
        <v>8</v>
      </c>
      <c r="J8" s="1"/>
      <c r="K8" s="1"/>
      <c r="L8" s="1"/>
      <c r="M8" s="1"/>
      <c r="N8" s="1"/>
      <c r="O8" s="1"/>
    </row>
    <row r="9" spans="2:16" s="9" customFormat="1" ht="11.25">
      <c r="B9" s="161"/>
      <c r="C9" s="163"/>
      <c r="D9" s="163"/>
      <c r="E9" s="84" t="s">
        <v>9</v>
      </c>
      <c r="F9" s="128" t="s">
        <v>10</v>
      </c>
      <c r="G9" s="112"/>
      <c r="H9" s="112"/>
      <c r="I9" s="112"/>
      <c r="J9" s="23"/>
      <c r="K9" s="23"/>
      <c r="L9" s="23"/>
      <c r="M9" s="112" t="s">
        <v>11</v>
      </c>
      <c r="N9" s="112"/>
      <c r="O9" s="112"/>
      <c r="P9" s="112"/>
    </row>
    <row r="10" spans="2:16" s="13" customFormat="1" ht="20.25" customHeight="1">
      <c r="B10" s="158">
        <v>42544</v>
      </c>
      <c r="C10" s="115" t="s">
        <v>88</v>
      </c>
      <c r="D10" s="117" t="s">
        <v>43</v>
      </c>
      <c r="E10" s="119" t="s">
        <v>35</v>
      </c>
      <c r="F10" s="121" t="str">
        <f>C3</f>
        <v>EB Paulo Nogueira</v>
      </c>
      <c r="G10" s="121"/>
      <c r="H10" s="121"/>
      <c r="I10" s="122"/>
      <c r="J10" s="24">
        <f>SUM(F12:J12)</f>
        <v>0</v>
      </c>
      <c r="K10" s="36" t="s">
        <v>12</v>
      </c>
      <c r="L10" s="24">
        <f>SUM(L12:P12)</f>
        <v>0</v>
      </c>
      <c r="M10" s="123" t="str">
        <f>C4</f>
        <v>ES Pombal</v>
      </c>
      <c r="N10" s="121"/>
      <c r="O10" s="121"/>
      <c r="P10" s="122"/>
    </row>
    <row r="11" spans="2:16" s="14" customFormat="1" ht="14.25" customHeight="1" thickBot="1">
      <c r="B11" s="159"/>
      <c r="C11" s="116"/>
      <c r="D11" s="118"/>
      <c r="E11" s="120"/>
      <c r="F11" s="31" t="s">
        <v>26</v>
      </c>
      <c r="G11" s="30" t="s">
        <v>27</v>
      </c>
      <c r="H11" s="30" t="s">
        <v>28</v>
      </c>
      <c r="I11" s="30" t="s">
        <v>30</v>
      </c>
      <c r="J11" s="25" t="s">
        <v>29</v>
      </c>
      <c r="K11" s="29"/>
      <c r="L11" s="25" t="s">
        <v>29</v>
      </c>
      <c r="M11" s="30" t="s">
        <v>26</v>
      </c>
      <c r="N11" s="30" t="s">
        <v>27</v>
      </c>
      <c r="O11" s="30" t="s">
        <v>28</v>
      </c>
      <c r="P11" s="30" t="s">
        <v>30</v>
      </c>
    </row>
    <row r="12" spans="2:16" s="13" customFormat="1" ht="18" customHeight="1">
      <c r="B12" s="38"/>
      <c r="C12" s="33"/>
      <c r="D12" s="34"/>
      <c r="E12" s="35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2:16" s="13" customFormat="1" ht="18" customHeight="1" thickBot="1">
      <c r="B13" s="27" t="s">
        <v>14</v>
      </c>
      <c r="C13" s="16"/>
      <c r="D13" s="16"/>
      <c r="E13" s="1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2:16" s="15" customFormat="1" ht="12">
      <c r="B14" s="160" t="s">
        <v>5</v>
      </c>
      <c r="C14" s="162" t="s">
        <v>6</v>
      </c>
      <c r="D14" s="162" t="s">
        <v>7</v>
      </c>
      <c r="E14" s="85" t="s">
        <v>8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s="15" customFormat="1" ht="11.25">
      <c r="B15" s="161"/>
      <c r="C15" s="163"/>
      <c r="D15" s="163"/>
      <c r="E15" s="86" t="s">
        <v>9</v>
      </c>
      <c r="F15" s="128" t="s">
        <v>10</v>
      </c>
      <c r="G15" s="112"/>
      <c r="H15" s="112"/>
      <c r="I15" s="112"/>
      <c r="J15" s="23"/>
      <c r="K15" s="23"/>
      <c r="L15" s="23"/>
      <c r="M15" s="112" t="s">
        <v>11</v>
      </c>
      <c r="N15" s="112"/>
      <c r="O15" s="112"/>
      <c r="P15" s="112"/>
    </row>
    <row r="16" spans="2:16" s="13" customFormat="1" ht="20.25" customHeight="1">
      <c r="B16" s="158">
        <v>42544</v>
      </c>
      <c r="C16" s="115" t="s">
        <v>88</v>
      </c>
      <c r="D16" s="117" t="s">
        <v>103</v>
      </c>
      <c r="E16" s="119" t="s">
        <v>36</v>
      </c>
      <c r="F16" s="121" t="str">
        <f>C5</f>
        <v>EBS Macedo Cavaleiro</v>
      </c>
      <c r="G16" s="121"/>
      <c r="H16" s="121"/>
      <c r="I16" s="122"/>
      <c r="J16" s="24">
        <f>SUM(F18:J18)</f>
        <v>0</v>
      </c>
      <c r="K16" s="36" t="s">
        <v>12</v>
      </c>
      <c r="L16" s="24">
        <f>SUM(L18:P18)</f>
        <v>0</v>
      </c>
      <c r="M16" s="123" t="str">
        <f>C3</f>
        <v>EB Paulo Nogueira</v>
      </c>
      <c r="N16" s="121"/>
      <c r="O16" s="121"/>
      <c r="P16" s="122"/>
    </row>
    <row r="17" spans="2:16" s="13" customFormat="1" ht="13.5" thickBot="1">
      <c r="B17" s="159"/>
      <c r="C17" s="116"/>
      <c r="D17" s="118"/>
      <c r="E17" s="120"/>
      <c r="F17" s="31" t="s">
        <v>26</v>
      </c>
      <c r="G17" s="30" t="s">
        <v>27</v>
      </c>
      <c r="H17" s="30" t="s">
        <v>28</v>
      </c>
      <c r="I17" s="30" t="s">
        <v>30</v>
      </c>
      <c r="J17" s="25" t="s">
        <v>29</v>
      </c>
      <c r="K17" s="29"/>
      <c r="L17" s="25" t="s">
        <v>29</v>
      </c>
      <c r="M17" s="30" t="s">
        <v>26</v>
      </c>
      <c r="N17" s="30" t="s">
        <v>27</v>
      </c>
      <c r="O17" s="30" t="s">
        <v>28</v>
      </c>
      <c r="P17" s="30" t="s">
        <v>30</v>
      </c>
    </row>
    <row r="18" spans="2:16" s="13" customFormat="1" ht="18" customHeight="1">
      <c r="B18" s="38"/>
      <c r="C18" s="33"/>
      <c r="D18" s="34"/>
      <c r="E18" s="35"/>
      <c r="F18" s="32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3" customFormat="1" ht="18" customHeight="1" thickBot="1">
      <c r="B19" s="27" t="s">
        <v>34</v>
      </c>
      <c r="C19" s="33"/>
      <c r="D19" s="34"/>
      <c r="E19" s="35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 s="13" customFormat="1" ht="12.75">
      <c r="B20" s="160" t="s">
        <v>5</v>
      </c>
      <c r="C20" s="162" t="s">
        <v>6</v>
      </c>
      <c r="D20" s="162" t="s">
        <v>7</v>
      </c>
      <c r="E20" s="85" t="s">
        <v>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2:19" s="13" customFormat="1" ht="12.75">
      <c r="B21" s="161"/>
      <c r="C21" s="163"/>
      <c r="D21" s="163"/>
      <c r="E21" s="86" t="s">
        <v>9</v>
      </c>
      <c r="F21" s="128" t="s">
        <v>10</v>
      </c>
      <c r="G21" s="112"/>
      <c r="H21" s="112"/>
      <c r="I21" s="112"/>
      <c r="J21" s="28"/>
      <c r="K21" s="23"/>
      <c r="L21" s="23"/>
      <c r="M21" s="112" t="s">
        <v>11</v>
      </c>
      <c r="N21" s="112"/>
      <c r="O21" s="112"/>
      <c r="P21" s="112"/>
      <c r="S21" s="19"/>
    </row>
    <row r="22" spans="2:16" s="13" customFormat="1" ht="20.25" customHeight="1">
      <c r="B22" s="164">
        <v>42544</v>
      </c>
      <c r="C22" s="115" t="s">
        <v>88</v>
      </c>
      <c r="D22" s="117" t="s">
        <v>44</v>
      </c>
      <c r="E22" s="119" t="s">
        <v>39</v>
      </c>
      <c r="F22" s="121" t="str">
        <f>C4</f>
        <v>ES Pombal</v>
      </c>
      <c r="G22" s="121"/>
      <c r="H22" s="121"/>
      <c r="I22" s="122"/>
      <c r="J22" s="24">
        <f>SUM(F24:J24)</f>
        <v>0</v>
      </c>
      <c r="K22" s="36" t="s">
        <v>12</v>
      </c>
      <c r="L22" s="24">
        <f>SUM(L24:P24)</f>
        <v>0</v>
      </c>
      <c r="M22" s="123" t="str">
        <f>C5</f>
        <v>EBS Macedo Cavaleiro</v>
      </c>
      <c r="N22" s="121"/>
      <c r="O22" s="121"/>
      <c r="P22" s="122"/>
    </row>
    <row r="23" spans="2:16" s="13" customFormat="1" ht="14.25" customHeight="1" thickBot="1">
      <c r="B23" s="165"/>
      <c r="C23" s="116"/>
      <c r="D23" s="118"/>
      <c r="E23" s="120"/>
      <c r="F23" s="31" t="s">
        <v>26</v>
      </c>
      <c r="G23" s="30" t="s">
        <v>27</v>
      </c>
      <c r="H23" s="30" t="s">
        <v>28</v>
      </c>
      <c r="I23" s="30" t="s">
        <v>30</v>
      </c>
      <c r="J23" s="25" t="s">
        <v>29</v>
      </c>
      <c r="K23" s="29"/>
      <c r="L23" s="25" t="s">
        <v>29</v>
      </c>
      <c r="M23" s="30" t="s">
        <v>26</v>
      </c>
      <c r="N23" s="30" t="s">
        <v>27</v>
      </c>
      <c r="O23" s="30" t="s">
        <v>28</v>
      </c>
      <c r="P23" s="30" t="s">
        <v>30</v>
      </c>
    </row>
    <row r="24" spans="2:16" s="13" customFormat="1" ht="18" customHeight="1">
      <c r="B24" s="16"/>
      <c r="C24" s="16"/>
      <c r="D24" s="16"/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3:18" s="10" customFormat="1" ht="15" customHeight="1" thickBot="1">
      <c r="C25" s="11"/>
      <c r="D25" s="11">
        <v>3</v>
      </c>
      <c r="E25" s="11">
        <v>1</v>
      </c>
      <c r="G25" s="102" t="s">
        <v>17</v>
      </c>
      <c r="H25" s="102"/>
      <c r="J25" s="12"/>
      <c r="K25" s="12"/>
      <c r="L25" s="12"/>
      <c r="M25" s="11"/>
      <c r="N25" s="11"/>
      <c r="O25" s="11"/>
      <c r="R25" s="11"/>
    </row>
    <row r="26" spans="1:16" ht="19.5" customHeight="1" thickBot="1">
      <c r="A26" s="7" t="s">
        <v>0</v>
      </c>
      <c r="B26" s="39" t="s">
        <v>19</v>
      </c>
      <c r="C26" s="65" t="s">
        <v>18</v>
      </c>
      <c r="D26" s="39" t="s">
        <v>20</v>
      </c>
      <c r="E26" s="42" t="s">
        <v>21</v>
      </c>
      <c r="F26" s="66" t="s">
        <v>23</v>
      </c>
      <c r="G26" s="40" t="s">
        <v>24</v>
      </c>
      <c r="H26" s="41" t="s">
        <v>25</v>
      </c>
      <c r="I26" s="42" t="s">
        <v>16</v>
      </c>
      <c r="L26" s="103" t="s">
        <v>4</v>
      </c>
      <c r="M26" s="104"/>
      <c r="N26" s="104"/>
      <c r="O26" s="104"/>
      <c r="P26" s="105"/>
    </row>
    <row r="27" spans="1:16" s="13" customFormat="1" ht="19.5" customHeight="1">
      <c r="A27" s="17">
        <f>IF(I27="","",IF(I27=$K$27,"1º",IF(I27=$K$28,"2º",IF(I27=$K$29,"3º","4º"))))</f>
      </c>
      <c r="B27" s="43" t="e">
        <f>D27+E27</f>
        <v>#VALUE!</v>
      </c>
      <c r="C27" s="56" t="str">
        <f>C3</f>
        <v>EB Paulo Nogueira</v>
      </c>
      <c r="D27" s="62">
        <f>IF(J10=0,"",IF(J10&gt;L10,1,0)+IF(L16&gt;J16,1,0))</f>
      </c>
      <c r="E27" s="51">
        <f>IF(J10=0,"",IF(J10&lt;L10,1,0)+IF(L16&lt;J16,1,0))</f>
      </c>
      <c r="F27" s="59">
        <f>IF($J$10=0,"",SUMIF($F$10:$I$22,C27,$J$10:$J$22)+SUMIF($M$10:$P$22,C27,$L$10:$L$22))</f>
      </c>
      <c r="G27" s="50">
        <f>IF($J$10=0,"",SUMIF($F$10:$I$22,C27,$L$10:$L$22)+SUMIF($M$10:$P$22,C27,$J$10:$J$22))</f>
      </c>
      <c r="H27" s="51">
        <f>IF(F27="","",F27-G27)</f>
      </c>
      <c r="I27" s="51">
        <f>IF(J10=0,"",D27*$D$25+E27*$E$25)</f>
      </c>
      <c r="K27" s="18" t="e">
        <f>LARGE($I$27:$I$29,1)</f>
        <v>#NUM!</v>
      </c>
      <c r="L27" s="46" t="s">
        <v>1</v>
      </c>
      <c r="M27" s="106"/>
      <c r="N27" s="107"/>
      <c r="O27" s="107"/>
      <c r="P27" s="108"/>
    </row>
    <row r="28" spans="1:16" s="13" customFormat="1" ht="19.5" customHeight="1">
      <c r="A28" s="17">
        <f>IF(I28="","",IF(I28=$K$27,"1º",IF(I28=$K$28,"2º",IF(I28=$K$29,"3º","4º"))))</f>
      </c>
      <c r="B28" s="44" t="e">
        <f>D28+E28</f>
        <v>#VALUE!</v>
      </c>
      <c r="C28" s="57" t="str">
        <f>C4</f>
        <v>ES Pombal</v>
      </c>
      <c r="D28" s="63">
        <f>IF(L10=0,"",IF(L10&gt;J10,1,0)+IF(J22&gt;L22,1,0))</f>
      </c>
      <c r="E28" s="53">
        <f>IF(L10=0,"",IF(L10&lt;J10,1,0)+IF(J22&lt;L22,1,0))</f>
      </c>
      <c r="F28" s="60">
        <f>IF($J$10=0,"",SUMIF($F$10:$I$22,C28,$J$10:$J$22)+SUMIF($M$10:$P$22,C28,$L$10:$L$22))</f>
      </c>
      <c r="G28" s="52">
        <f>IF($J$10=0,"",SUMIF($F$10:$I$22,C28,$L$10:$L$22)+SUMIF($M$10:$P$22,C28,$J$10:$J$22))</f>
      </c>
      <c r="H28" s="53">
        <f>IF(F28="","",F28-G28)</f>
      </c>
      <c r="I28" s="53">
        <f>IF(J10=0,"",D28*$D$25+E28*$E$25)</f>
      </c>
      <c r="K28" s="18" t="e">
        <f>LARGE($I$27:$I$29,2)</f>
        <v>#NUM!</v>
      </c>
      <c r="L28" s="47" t="s">
        <v>2</v>
      </c>
      <c r="M28" s="109"/>
      <c r="N28" s="110"/>
      <c r="O28" s="110"/>
      <c r="P28" s="111"/>
    </row>
    <row r="29" spans="1:16" s="13" customFormat="1" ht="19.5" customHeight="1" thickBot="1">
      <c r="A29" s="17">
        <f>IF(I29="","",IF(I29=$K$27,"1º",IF(I29=$K$28,"2º",IF(I29=$K$29,"3º","4º"))))</f>
      </c>
      <c r="B29" s="45" t="e">
        <f>D29+E29</f>
        <v>#VALUE!</v>
      </c>
      <c r="C29" s="58" t="str">
        <f>C5</f>
        <v>EBS Macedo Cavaleiro</v>
      </c>
      <c r="D29" s="64">
        <f>IF(J16=0,"",IF(J16&gt;L16,1,0)+IF(L22&gt;J22,1,0))</f>
      </c>
      <c r="E29" s="55">
        <f>IF(J16=0,"",IF(J16&lt;L16,1,0)+IF(L22&lt;J22,1,0))</f>
      </c>
      <c r="F29" s="61">
        <f>IF($J$10=0,"",SUMIF($F$10:$I$22,C29,$J$10:$J$22)+SUMIF($M$10:$P$22,C29,$L$10:$L$22))</f>
      </c>
      <c r="G29" s="54">
        <f>IF($J$10=0,"",SUMIF($F$10:$I$22,C29,$L$10:$L$22)+SUMIF($M$10:$P$22,C29,$J$10:$J$22))</f>
      </c>
      <c r="H29" s="55">
        <f>IF(F29="","",F29-G29)</f>
      </c>
      <c r="I29" s="55">
        <f>IF(J16=0,"",D29*$D$25+E29*$E$25)</f>
      </c>
      <c r="K29" s="18" t="e">
        <f>LARGE($I$27:$I$29,3)</f>
        <v>#NUM!</v>
      </c>
      <c r="L29" s="48" t="s">
        <v>3</v>
      </c>
      <c r="M29" s="99"/>
      <c r="N29" s="100"/>
      <c r="O29" s="100"/>
      <c r="P29" s="101"/>
    </row>
    <row r="30" spans="6:15" ht="7.5" customHeight="1">
      <c r="F30" s="6"/>
      <c r="J30"/>
      <c r="K30"/>
      <c r="L30"/>
      <c r="M30"/>
      <c r="N30"/>
      <c r="O30"/>
    </row>
    <row r="31" spans="4:19" ht="12.75">
      <c r="D31" s="5"/>
      <c r="E31" s="5"/>
      <c r="F31" s="3"/>
      <c r="G31" s="3"/>
      <c r="J31" s="5"/>
      <c r="K31" s="5"/>
      <c r="L31" s="5"/>
      <c r="M31" s="5"/>
      <c r="N31" s="5"/>
      <c r="O31" s="5"/>
      <c r="P31" s="3"/>
      <c r="Q31" s="3"/>
      <c r="R31" s="3"/>
      <c r="S31" s="3"/>
    </row>
    <row r="32" spans="4:19" ht="12.75">
      <c r="D32" s="5"/>
      <c r="E32" s="5"/>
      <c r="F32" s="3"/>
      <c r="G32" s="3"/>
      <c r="J32" s="5"/>
      <c r="K32" s="5"/>
      <c r="L32" s="5"/>
      <c r="M32" s="5"/>
      <c r="N32" s="5"/>
      <c r="O32" s="5"/>
      <c r="P32" s="3"/>
      <c r="Q32" s="3"/>
      <c r="R32" s="3"/>
      <c r="S32" s="3"/>
    </row>
    <row r="33" spans="4:19" ht="12.75">
      <c r="D33" s="5"/>
      <c r="E33" s="5"/>
      <c r="F33" s="3"/>
      <c r="G33" s="3"/>
      <c r="J33" s="5"/>
      <c r="K33" s="5"/>
      <c r="L33" s="5"/>
      <c r="M33" s="5"/>
      <c r="N33" s="5"/>
      <c r="O33" s="5"/>
      <c r="P33" s="3"/>
      <c r="Q33" s="3"/>
      <c r="R33" s="3"/>
      <c r="S33" s="3"/>
    </row>
  </sheetData>
  <sheetProtection/>
  <mergeCells count="47">
    <mergeCell ref="D5:E5"/>
    <mergeCell ref="F5:L5"/>
    <mergeCell ref="S6:T6"/>
    <mergeCell ref="F7:P7"/>
    <mergeCell ref="D2:E2"/>
    <mergeCell ref="D3:E3"/>
    <mergeCell ref="F3:L4"/>
    <mergeCell ref="D4:E4"/>
    <mergeCell ref="F1:L2"/>
    <mergeCell ref="F10:I10"/>
    <mergeCell ref="M10:P10"/>
    <mergeCell ref="B8:B9"/>
    <mergeCell ref="C8:C9"/>
    <mergeCell ref="D8:D9"/>
    <mergeCell ref="F9:I9"/>
    <mergeCell ref="M16:P16"/>
    <mergeCell ref="B14:B15"/>
    <mergeCell ref="C14:C15"/>
    <mergeCell ref="D14:D15"/>
    <mergeCell ref="F15:I15"/>
    <mergeCell ref="M9:P9"/>
    <mergeCell ref="B10:B11"/>
    <mergeCell ref="C10:C11"/>
    <mergeCell ref="D10:D11"/>
    <mergeCell ref="E10:E11"/>
    <mergeCell ref="B20:B21"/>
    <mergeCell ref="C20:C21"/>
    <mergeCell ref="D20:D21"/>
    <mergeCell ref="F21:I21"/>
    <mergeCell ref="M15:P15"/>
    <mergeCell ref="B16:B17"/>
    <mergeCell ref="C16:C17"/>
    <mergeCell ref="D16:D17"/>
    <mergeCell ref="E16:E17"/>
    <mergeCell ref="F16:I16"/>
    <mergeCell ref="B22:B23"/>
    <mergeCell ref="C22:C23"/>
    <mergeCell ref="D22:D23"/>
    <mergeCell ref="E22:E23"/>
    <mergeCell ref="F22:I22"/>
    <mergeCell ref="M22:P22"/>
    <mergeCell ref="M29:P29"/>
    <mergeCell ref="G25:H25"/>
    <mergeCell ref="L26:P26"/>
    <mergeCell ref="M27:P27"/>
    <mergeCell ref="M28:P28"/>
    <mergeCell ref="M21:P21"/>
  </mergeCells>
  <conditionalFormatting sqref="B27:B29">
    <cfRule type="cellIs" priority="1" dxfId="0" operator="equal" stopIfTrue="1">
      <formula>0</formula>
    </cfRule>
  </conditionalFormatting>
  <printOptions horizontalCentered="1" verticalCentered="1"/>
  <pageMargins left="0.7480314960629921" right="0.7480314960629921" top="0.3937007874015748" bottom="0.3937007874015748" header="0" footer="0"/>
  <pageSetup horizontalDpi="600" verticalDpi="600" orientation="landscape" paperSize="8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2">
      <selection activeCell="C8" sqref="C8"/>
    </sheetView>
  </sheetViews>
  <sheetFormatPr defaultColWidth="9.140625" defaultRowHeight="12.75"/>
  <cols>
    <col min="1" max="1" width="15.7109375" style="0" customWidth="1"/>
    <col min="2" max="2" width="24.00390625" style="0" customWidth="1"/>
  </cols>
  <sheetData>
    <row r="1" spans="5:14" ht="12.75">
      <c r="E1" s="142" t="s">
        <v>79</v>
      </c>
      <c r="F1" s="142"/>
      <c r="G1" s="142"/>
      <c r="H1" s="142"/>
      <c r="I1" s="142"/>
      <c r="J1" s="142"/>
      <c r="K1" s="142"/>
      <c r="L1" s="2"/>
      <c r="M1" s="2"/>
      <c r="N1" s="2"/>
    </row>
    <row r="2" spans="5:14" ht="12.75"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5:15" ht="18">
      <c r="E3" s="142" t="s">
        <v>78</v>
      </c>
      <c r="F3" s="142"/>
      <c r="G3" s="142"/>
      <c r="H3" s="142"/>
      <c r="I3" s="142"/>
      <c r="J3" s="142"/>
      <c r="K3" s="142"/>
      <c r="L3" s="76"/>
      <c r="M3" s="76"/>
      <c r="N3" s="76"/>
      <c r="O3" s="76"/>
    </row>
    <row r="4" spans="5:15" ht="18">
      <c r="E4" s="142"/>
      <c r="F4" s="142"/>
      <c r="G4" s="142"/>
      <c r="H4" s="142"/>
      <c r="I4" s="142"/>
      <c r="J4" s="142"/>
      <c r="K4" s="142"/>
      <c r="L4" s="76"/>
      <c r="M4" s="76"/>
      <c r="N4" s="76"/>
      <c r="O4" s="76"/>
    </row>
    <row r="5" spans="5:15" ht="15">
      <c r="E5" s="133"/>
      <c r="F5" s="133"/>
      <c r="G5" s="133"/>
      <c r="H5" s="133"/>
      <c r="I5" s="133"/>
      <c r="J5" s="133"/>
      <c r="K5" s="133"/>
      <c r="L5" s="77"/>
      <c r="M5" s="77"/>
      <c r="N5" s="77"/>
      <c r="O5" s="77"/>
    </row>
    <row r="6" spans="9:14" ht="13.5" thickBot="1">
      <c r="I6" s="2"/>
      <c r="J6" s="2"/>
      <c r="K6" s="2"/>
      <c r="L6" s="2"/>
      <c r="M6" s="2"/>
      <c r="N6" s="2"/>
    </row>
    <row r="7" spans="5:15" ht="21" thickBot="1">
      <c r="E7" s="135" t="s">
        <v>50</v>
      </c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5:15" ht="12.75">
      <c r="E8" s="9"/>
      <c r="F8" s="9"/>
      <c r="G8" s="9"/>
      <c r="H8" s="9"/>
      <c r="I8" s="1"/>
      <c r="J8" s="1"/>
      <c r="K8" s="1"/>
      <c r="L8" s="1"/>
      <c r="M8" s="1"/>
      <c r="N8" s="1"/>
      <c r="O8" s="9"/>
    </row>
    <row r="9" spans="5:15" ht="15">
      <c r="E9" s="37"/>
      <c r="F9" s="37"/>
      <c r="G9" s="37"/>
      <c r="H9" s="37"/>
      <c r="I9" s="172" t="s">
        <v>53</v>
      </c>
      <c r="J9" s="172"/>
      <c r="K9" s="172"/>
      <c r="L9" s="37"/>
      <c r="M9" s="37"/>
      <c r="N9" s="37"/>
      <c r="O9" s="37"/>
    </row>
    <row r="10" spans="1:15" ht="12.75">
      <c r="A10" s="20" t="s">
        <v>55</v>
      </c>
      <c r="B10" s="21"/>
      <c r="C10" s="22"/>
      <c r="D10" s="22"/>
      <c r="E10" s="9"/>
      <c r="F10" s="9"/>
      <c r="G10" s="9"/>
      <c r="H10" s="9"/>
      <c r="I10" s="1"/>
      <c r="J10" s="1"/>
      <c r="K10" s="1"/>
      <c r="L10" s="1"/>
      <c r="M10" s="1"/>
      <c r="N10" s="1"/>
      <c r="O10" s="9"/>
    </row>
    <row r="11" spans="1:15" ht="12.75">
      <c r="A11" s="171" t="s">
        <v>5</v>
      </c>
      <c r="B11" s="171" t="s">
        <v>6</v>
      </c>
      <c r="C11" s="171" t="s">
        <v>7</v>
      </c>
      <c r="D11" s="87" t="s">
        <v>8</v>
      </c>
      <c r="E11" s="128" t="s">
        <v>10</v>
      </c>
      <c r="F11" s="112"/>
      <c r="G11" s="112"/>
      <c r="H11" s="112"/>
      <c r="I11" s="23"/>
      <c r="J11" s="23"/>
      <c r="K11" s="23"/>
      <c r="L11" s="112" t="s">
        <v>11</v>
      </c>
      <c r="M11" s="112"/>
      <c r="N11" s="112"/>
      <c r="O11" s="112"/>
    </row>
    <row r="12" spans="1:15" ht="15">
      <c r="A12" s="147"/>
      <c r="B12" s="147"/>
      <c r="C12" s="147"/>
      <c r="D12" s="88" t="s">
        <v>9</v>
      </c>
      <c r="E12" s="121"/>
      <c r="F12" s="121"/>
      <c r="G12" s="121"/>
      <c r="H12" s="122"/>
      <c r="I12" s="24">
        <f>SUM(E14:I14)</f>
        <v>0</v>
      </c>
      <c r="J12" s="36" t="s">
        <v>12</v>
      </c>
      <c r="K12" s="24">
        <v>0</v>
      </c>
      <c r="L12" s="123"/>
      <c r="M12" s="121"/>
      <c r="N12" s="121"/>
      <c r="O12" s="122"/>
    </row>
    <row r="13" spans="1:15" ht="12.75" customHeight="1">
      <c r="A13" s="166">
        <v>42511</v>
      </c>
      <c r="B13" s="115" t="s">
        <v>101</v>
      </c>
      <c r="C13" s="117" t="s">
        <v>41</v>
      </c>
      <c r="D13" s="169" t="s">
        <v>54</v>
      </c>
      <c r="E13" s="31" t="s">
        <v>26</v>
      </c>
      <c r="F13" s="30" t="s">
        <v>27</v>
      </c>
      <c r="G13" s="30" t="s">
        <v>28</v>
      </c>
      <c r="H13" s="30" t="s">
        <v>30</v>
      </c>
      <c r="I13" s="25" t="s">
        <v>29</v>
      </c>
      <c r="J13" s="29"/>
      <c r="K13" s="25" t="s">
        <v>29</v>
      </c>
      <c r="L13" s="30" t="s">
        <v>26</v>
      </c>
      <c r="M13" s="30" t="s">
        <v>27</v>
      </c>
      <c r="N13" s="30" t="s">
        <v>28</v>
      </c>
      <c r="O13" s="30" t="s">
        <v>30</v>
      </c>
    </row>
    <row r="14" spans="1:15" ht="15.75" customHeight="1" thickBot="1">
      <c r="A14" s="167"/>
      <c r="B14" s="116"/>
      <c r="C14" s="168"/>
      <c r="D14" s="170"/>
      <c r="E14" s="32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5:15" ht="15"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5:15" ht="15">
      <c r="E16" s="37"/>
      <c r="F16" s="37"/>
      <c r="G16" s="37"/>
      <c r="H16" s="37"/>
      <c r="I16" s="172" t="s">
        <v>52</v>
      </c>
      <c r="J16" s="172"/>
      <c r="K16" s="172"/>
      <c r="L16" s="37"/>
      <c r="M16" s="37"/>
      <c r="N16" s="37"/>
      <c r="O16" s="37"/>
    </row>
    <row r="17" spans="1:15" ht="12.75">
      <c r="A17" s="20" t="s">
        <v>56</v>
      </c>
      <c r="B17" s="21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171" t="s">
        <v>5</v>
      </c>
      <c r="B18" s="171" t="s">
        <v>6</v>
      </c>
      <c r="C18" s="171" t="s">
        <v>7</v>
      </c>
      <c r="D18" s="87" t="s">
        <v>8</v>
      </c>
      <c r="E18" s="112" t="s">
        <v>10</v>
      </c>
      <c r="F18" s="112"/>
      <c r="G18" s="112"/>
      <c r="H18" s="112"/>
      <c r="I18" s="23"/>
      <c r="J18" s="23"/>
      <c r="K18" s="23"/>
      <c r="L18" s="112" t="s">
        <v>11</v>
      </c>
      <c r="M18" s="112"/>
      <c r="N18" s="112"/>
      <c r="O18" s="112"/>
    </row>
    <row r="19" spans="1:15" ht="15">
      <c r="A19" s="147"/>
      <c r="B19" s="147"/>
      <c r="C19" s="147"/>
      <c r="D19" s="88" t="s">
        <v>9</v>
      </c>
      <c r="E19" s="123"/>
      <c r="F19" s="121"/>
      <c r="G19" s="121"/>
      <c r="H19" s="122"/>
      <c r="I19" s="24">
        <f>SUM(E21:I21)</f>
        <v>0</v>
      </c>
      <c r="J19" s="36" t="s">
        <v>12</v>
      </c>
      <c r="K19" s="24">
        <v>0</v>
      </c>
      <c r="L19" s="123"/>
      <c r="M19" s="121"/>
      <c r="N19" s="121"/>
      <c r="O19" s="122"/>
    </row>
    <row r="20" spans="1:15" ht="12.75" customHeight="1">
      <c r="A20" s="166">
        <v>42511</v>
      </c>
      <c r="B20" s="115" t="s">
        <v>101</v>
      </c>
      <c r="C20" s="117" t="s">
        <v>43</v>
      </c>
      <c r="D20" s="169" t="s">
        <v>58</v>
      </c>
      <c r="E20" s="30" t="s">
        <v>26</v>
      </c>
      <c r="F20" s="30" t="s">
        <v>27</v>
      </c>
      <c r="G20" s="30" t="s">
        <v>28</v>
      </c>
      <c r="H20" s="30" t="s">
        <v>30</v>
      </c>
      <c r="I20" s="25" t="s">
        <v>29</v>
      </c>
      <c r="J20" s="29"/>
      <c r="K20" s="25" t="s">
        <v>29</v>
      </c>
      <c r="L20" s="30" t="s">
        <v>26</v>
      </c>
      <c r="M20" s="30" t="s">
        <v>27</v>
      </c>
      <c r="N20" s="30" t="s">
        <v>28</v>
      </c>
      <c r="O20" s="30" t="s">
        <v>30</v>
      </c>
    </row>
    <row r="21" spans="1:15" ht="15.75" thickBot="1">
      <c r="A21" s="167"/>
      <c r="B21" s="116"/>
      <c r="C21" s="168"/>
      <c r="D21" s="17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5:15" ht="15"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5:15" ht="15.75" customHeight="1">
      <c r="E23" s="37"/>
      <c r="F23" s="37"/>
      <c r="G23" s="37"/>
      <c r="H23" s="173" t="s">
        <v>51</v>
      </c>
      <c r="I23" s="173"/>
      <c r="J23" s="173"/>
      <c r="K23" s="173"/>
      <c r="L23" s="173"/>
      <c r="M23" s="173"/>
      <c r="N23" s="173"/>
      <c r="O23" s="37"/>
    </row>
    <row r="24" spans="1:15" ht="12.75">
      <c r="A24" s="20" t="s">
        <v>57</v>
      </c>
      <c r="B24" s="21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71" t="s">
        <v>5</v>
      </c>
      <c r="B25" s="171" t="s">
        <v>6</v>
      </c>
      <c r="C25" s="171" t="s">
        <v>7</v>
      </c>
      <c r="D25" s="87" t="s">
        <v>8</v>
      </c>
      <c r="E25" s="112" t="s">
        <v>10</v>
      </c>
      <c r="F25" s="112"/>
      <c r="G25" s="112"/>
      <c r="H25" s="112"/>
      <c r="I25" s="28"/>
      <c r="J25" s="23"/>
      <c r="K25" s="23"/>
      <c r="L25" s="112" t="s">
        <v>11</v>
      </c>
      <c r="M25" s="112"/>
      <c r="N25" s="112"/>
      <c r="O25" s="112"/>
    </row>
    <row r="26" spans="1:15" ht="15">
      <c r="A26" s="147"/>
      <c r="B26" s="147"/>
      <c r="C26" s="147"/>
      <c r="D26" s="88" t="s">
        <v>9</v>
      </c>
      <c r="E26" s="123"/>
      <c r="F26" s="121"/>
      <c r="G26" s="121"/>
      <c r="H26" s="122"/>
      <c r="I26" s="24">
        <f>SUM(E28:I28)</f>
        <v>0</v>
      </c>
      <c r="J26" s="36" t="s">
        <v>12</v>
      </c>
      <c r="K26" s="24">
        <v>0</v>
      </c>
      <c r="L26" s="123"/>
      <c r="M26" s="121"/>
      <c r="N26" s="121"/>
      <c r="O26" s="122"/>
    </row>
    <row r="27" spans="1:15" ht="12.75" customHeight="1">
      <c r="A27" s="166">
        <v>42511</v>
      </c>
      <c r="B27" s="115" t="s">
        <v>101</v>
      </c>
      <c r="C27" s="117" t="s">
        <v>102</v>
      </c>
      <c r="D27" s="169" t="s">
        <v>59</v>
      </c>
      <c r="E27" s="30" t="s">
        <v>26</v>
      </c>
      <c r="F27" s="30" t="s">
        <v>27</v>
      </c>
      <c r="G27" s="30" t="s">
        <v>28</v>
      </c>
      <c r="H27" s="30" t="s">
        <v>30</v>
      </c>
      <c r="I27" s="25" t="s">
        <v>29</v>
      </c>
      <c r="J27" s="29"/>
      <c r="K27" s="25" t="s">
        <v>29</v>
      </c>
      <c r="L27" s="30" t="s">
        <v>26</v>
      </c>
      <c r="M27" s="30" t="s">
        <v>27</v>
      </c>
      <c r="N27" s="30" t="s">
        <v>28</v>
      </c>
      <c r="O27" s="30" t="s">
        <v>30</v>
      </c>
    </row>
    <row r="28" spans="1:15" ht="15.75" thickBot="1">
      <c r="A28" s="167"/>
      <c r="B28" s="116"/>
      <c r="C28" s="168"/>
      <c r="D28" s="17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sheetProtection/>
  <mergeCells count="40">
    <mergeCell ref="E11:H11"/>
    <mergeCell ref="L11:O11"/>
    <mergeCell ref="E12:H12"/>
    <mergeCell ref="L12:O12"/>
    <mergeCell ref="E18:H18"/>
    <mergeCell ref="L18:O18"/>
    <mergeCell ref="I16:K16"/>
    <mergeCell ref="E19:H19"/>
    <mergeCell ref="L19:O19"/>
    <mergeCell ref="E25:H25"/>
    <mergeCell ref="L25:O25"/>
    <mergeCell ref="E26:H26"/>
    <mergeCell ref="L26:O26"/>
    <mergeCell ref="H23:N23"/>
    <mergeCell ref="I9:K9"/>
    <mergeCell ref="A18:A19"/>
    <mergeCell ref="B18:B19"/>
    <mergeCell ref="C18:C19"/>
    <mergeCell ref="A20:A21"/>
    <mergeCell ref="B20:B21"/>
    <mergeCell ref="C20:C21"/>
    <mergeCell ref="D20:D21"/>
    <mergeCell ref="A11:A12"/>
    <mergeCell ref="B11:B12"/>
    <mergeCell ref="B13:B14"/>
    <mergeCell ref="C13:C14"/>
    <mergeCell ref="D13:D14"/>
    <mergeCell ref="A25:A26"/>
    <mergeCell ref="B25:B26"/>
    <mergeCell ref="C25:C26"/>
    <mergeCell ref="A27:A28"/>
    <mergeCell ref="B27:B28"/>
    <mergeCell ref="C27:C28"/>
    <mergeCell ref="D27:D28"/>
    <mergeCell ref="E7:O7"/>
    <mergeCell ref="E1:K2"/>
    <mergeCell ref="E3:K4"/>
    <mergeCell ref="E5:K5"/>
    <mergeCell ref="C11:C12"/>
    <mergeCell ref="A13:A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5.7109375" style="0" customWidth="1"/>
    <col min="2" max="2" width="24.00390625" style="0" customWidth="1"/>
  </cols>
  <sheetData>
    <row r="1" spans="5:14" ht="12.75">
      <c r="E1" s="142" t="s">
        <v>79</v>
      </c>
      <c r="F1" s="142"/>
      <c r="G1" s="142"/>
      <c r="H1" s="142"/>
      <c r="I1" s="142"/>
      <c r="J1" s="142"/>
      <c r="K1" s="142"/>
      <c r="L1" s="2"/>
      <c r="M1" s="2"/>
      <c r="N1" s="2"/>
    </row>
    <row r="2" spans="5:14" ht="12.75"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5:15" ht="18">
      <c r="E3" s="142" t="s">
        <v>78</v>
      </c>
      <c r="F3" s="142"/>
      <c r="G3" s="142"/>
      <c r="H3" s="142"/>
      <c r="I3" s="142"/>
      <c r="J3" s="142"/>
      <c r="K3" s="142"/>
      <c r="L3" s="76"/>
      <c r="M3" s="76"/>
      <c r="N3" s="76"/>
      <c r="O3" s="76"/>
    </row>
    <row r="4" spans="5:15" ht="18">
      <c r="E4" s="142"/>
      <c r="F4" s="142"/>
      <c r="G4" s="142"/>
      <c r="H4" s="142"/>
      <c r="I4" s="142"/>
      <c r="J4" s="142"/>
      <c r="K4" s="142"/>
      <c r="L4" s="76"/>
      <c r="M4" s="76"/>
      <c r="N4" s="76"/>
      <c r="O4" s="76"/>
    </row>
    <row r="5" spans="5:15" ht="15">
      <c r="E5" s="133"/>
      <c r="F5" s="133"/>
      <c r="G5" s="133"/>
      <c r="H5" s="133"/>
      <c r="I5" s="133"/>
      <c r="J5" s="133"/>
      <c r="K5" s="133"/>
      <c r="L5" s="77"/>
      <c r="M5" s="77"/>
      <c r="N5" s="77"/>
      <c r="O5" s="77"/>
    </row>
    <row r="6" spans="9:14" ht="13.5" thickBot="1">
      <c r="I6" s="2"/>
      <c r="J6" s="2"/>
      <c r="K6" s="2"/>
      <c r="L6" s="2"/>
      <c r="M6" s="2"/>
      <c r="N6" s="2"/>
    </row>
    <row r="7" spans="5:15" ht="21" thickBot="1">
      <c r="E7" s="174" t="s">
        <v>60</v>
      </c>
      <c r="F7" s="175"/>
      <c r="G7" s="175"/>
      <c r="H7" s="175"/>
      <c r="I7" s="175"/>
      <c r="J7" s="175"/>
      <c r="K7" s="175"/>
      <c r="L7" s="175"/>
      <c r="M7" s="175"/>
      <c r="N7" s="175"/>
      <c r="O7" s="176"/>
    </row>
    <row r="8" spans="5:15" ht="12.75">
      <c r="E8" s="9"/>
      <c r="F8" s="9"/>
      <c r="G8" s="9"/>
      <c r="H8" s="9"/>
      <c r="I8" s="1"/>
      <c r="J8" s="1"/>
      <c r="K8" s="1"/>
      <c r="L8" s="1"/>
      <c r="M8" s="1"/>
      <c r="N8" s="1"/>
      <c r="O8" s="9"/>
    </row>
    <row r="9" spans="5:15" ht="15">
      <c r="E9" s="37"/>
      <c r="F9" s="37"/>
      <c r="G9" s="37"/>
      <c r="H9" s="37"/>
      <c r="I9" s="172" t="s">
        <v>53</v>
      </c>
      <c r="J9" s="172"/>
      <c r="K9" s="172"/>
      <c r="L9" s="37"/>
      <c r="M9" s="37"/>
      <c r="N9" s="37"/>
      <c r="O9" s="37"/>
    </row>
    <row r="10" spans="1:15" ht="12.75">
      <c r="A10" s="20" t="s">
        <v>55</v>
      </c>
      <c r="B10" s="21"/>
      <c r="C10" s="22"/>
      <c r="D10" s="22"/>
      <c r="E10" s="9"/>
      <c r="F10" s="9"/>
      <c r="G10" s="9"/>
      <c r="H10" s="9"/>
      <c r="I10" s="1"/>
      <c r="J10" s="1"/>
      <c r="K10" s="1"/>
      <c r="L10" s="1"/>
      <c r="M10" s="1"/>
      <c r="N10" s="1"/>
      <c r="O10" s="9"/>
    </row>
    <row r="11" spans="1:15" ht="12.75">
      <c r="A11" s="177" t="s">
        <v>5</v>
      </c>
      <c r="B11" s="177" t="s">
        <v>6</v>
      </c>
      <c r="C11" s="177" t="s">
        <v>7</v>
      </c>
      <c r="D11" s="89" t="s">
        <v>8</v>
      </c>
      <c r="E11" s="128" t="s">
        <v>10</v>
      </c>
      <c r="F11" s="112"/>
      <c r="G11" s="112"/>
      <c r="H11" s="112"/>
      <c r="I11" s="23"/>
      <c r="J11" s="23"/>
      <c r="K11" s="23"/>
      <c r="L11" s="112" t="s">
        <v>11</v>
      </c>
      <c r="M11" s="112"/>
      <c r="N11" s="112"/>
      <c r="O11" s="112"/>
    </row>
    <row r="12" spans="1:15" ht="15">
      <c r="A12" s="178"/>
      <c r="B12" s="178"/>
      <c r="C12" s="178"/>
      <c r="D12" s="90" t="s">
        <v>9</v>
      </c>
      <c r="E12" s="121"/>
      <c r="F12" s="121"/>
      <c r="G12" s="121"/>
      <c r="H12" s="122"/>
      <c r="I12" s="24">
        <f>SUM(E14:I14)</f>
        <v>0</v>
      </c>
      <c r="J12" s="36" t="s">
        <v>12</v>
      </c>
      <c r="K12" s="24">
        <v>0</v>
      </c>
      <c r="L12" s="123"/>
      <c r="M12" s="121"/>
      <c r="N12" s="121"/>
      <c r="O12" s="122"/>
    </row>
    <row r="13" spans="1:15" ht="12.75" customHeight="1">
      <c r="A13" s="179">
        <v>42545</v>
      </c>
      <c r="B13" s="115" t="s">
        <v>88</v>
      </c>
      <c r="C13" s="117" t="s">
        <v>41</v>
      </c>
      <c r="D13" s="169" t="s">
        <v>61</v>
      </c>
      <c r="E13" s="31" t="s">
        <v>26</v>
      </c>
      <c r="F13" s="30" t="s">
        <v>27</v>
      </c>
      <c r="G13" s="30" t="s">
        <v>28</v>
      </c>
      <c r="H13" s="30" t="s">
        <v>30</v>
      </c>
      <c r="I13" s="25" t="s">
        <v>29</v>
      </c>
      <c r="J13" s="29"/>
      <c r="K13" s="25" t="s">
        <v>29</v>
      </c>
      <c r="L13" s="30" t="s">
        <v>26</v>
      </c>
      <c r="M13" s="30" t="s">
        <v>27</v>
      </c>
      <c r="N13" s="30" t="s">
        <v>28</v>
      </c>
      <c r="O13" s="30" t="s">
        <v>30</v>
      </c>
    </row>
    <row r="14" spans="1:15" ht="15.75" customHeight="1" thickBot="1">
      <c r="A14" s="180"/>
      <c r="B14" s="116"/>
      <c r="C14" s="168"/>
      <c r="D14" s="170"/>
      <c r="E14" s="32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5:15" ht="15"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5:15" ht="15">
      <c r="E16" s="37"/>
      <c r="F16" s="37"/>
      <c r="G16" s="37"/>
      <c r="H16" s="37"/>
      <c r="I16" s="172" t="s">
        <v>52</v>
      </c>
      <c r="J16" s="172"/>
      <c r="K16" s="172"/>
      <c r="L16" s="37"/>
      <c r="M16" s="37"/>
      <c r="N16" s="37"/>
      <c r="O16" s="37"/>
    </row>
    <row r="17" spans="1:15" ht="12.75">
      <c r="A17" s="20" t="s">
        <v>56</v>
      </c>
      <c r="B17" s="21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177" t="s">
        <v>5</v>
      </c>
      <c r="B18" s="177" t="s">
        <v>6</v>
      </c>
      <c r="C18" s="177" t="s">
        <v>7</v>
      </c>
      <c r="D18" s="89" t="s">
        <v>8</v>
      </c>
      <c r="E18" s="112" t="s">
        <v>10</v>
      </c>
      <c r="F18" s="112"/>
      <c r="G18" s="112"/>
      <c r="H18" s="112"/>
      <c r="I18" s="23"/>
      <c r="J18" s="23"/>
      <c r="K18" s="23"/>
      <c r="L18" s="112" t="s">
        <v>11</v>
      </c>
      <c r="M18" s="112"/>
      <c r="N18" s="112"/>
      <c r="O18" s="112"/>
    </row>
    <row r="19" spans="1:15" ht="15">
      <c r="A19" s="178"/>
      <c r="B19" s="178"/>
      <c r="C19" s="178"/>
      <c r="D19" s="90" t="s">
        <v>9</v>
      </c>
      <c r="E19" s="123"/>
      <c r="F19" s="121"/>
      <c r="G19" s="121"/>
      <c r="H19" s="122"/>
      <c r="I19" s="24">
        <f>SUM(E21:I21)</f>
        <v>0</v>
      </c>
      <c r="J19" s="36" t="s">
        <v>12</v>
      </c>
      <c r="K19" s="24">
        <v>0</v>
      </c>
      <c r="L19" s="123"/>
      <c r="M19" s="121"/>
      <c r="N19" s="121"/>
      <c r="O19" s="122"/>
    </row>
    <row r="20" spans="1:15" ht="12.75">
      <c r="A20" s="179">
        <v>42545</v>
      </c>
      <c r="B20" s="115" t="s">
        <v>88</v>
      </c>
      <c r="C20" s="117" t="s">
        <v>43</v>
      </c>
      <c r="D20" s="169" t="s">
        <v>62</v>
      </c>
      <c r="E20" s="30" t="s">
        <v>26</v>
      </c>
      <c r="F20" s="30" t="s">
        <v>27</v>
      </c>
      <c r="G20" s="30" t="s">
        <v>28</v>
      </c>
      <c r="H20" s="30" t="s">
        <v>30</v>
      </c>
      <c r="I20" s="25" t="s">
        <v>29</v>
      </c>
      <c r="J20" s="29"/>
      <c r="K20" s="25" t="s">
        <v>29</v>
      </c>
      <c r="L20" s="30" t="s">
        <v>26</v>
      </c>
      <c r="M20" s="30" t="s">
        <v>27</v>
      </c>
      <c r="N20" s="30" t="s">
        <v>28</v>
      </c>
      <c r="O20" s="30" t="s">
        <v>30</v>
      </c>
    </row>
    <row r="21" spans="1:15" ht="15.75" thickBot="1">
      <c r="A21" s="180"/>
      <c r="B21" s="116"/>
      <c r="C21" s="168"/>
      <c r="D21" s="17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5:15" ht="15"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5:15" ht="15.75" customHeight="1">
      <c r="E23" s="37"/>
      <c r="F23" s="37"/>
      <c r="G23" s="37"/>
      <c r="H23" s="173" t="s">
        <v>51</v>
      </c>
      <c r="I23" s="173"/>
      <c r="J23" s="173"/>
      <c r="K23" s="173"/>
      <c r="L23" s="173"/>
      <c r="M23" s="173"/>
      <c r="N23" s="173"/>
      <c r="O23" s="37"/>
    </row>
    <row r="24" spans="1:15" ht="12.75">
      <c r="A24" s="20" t="s">
        <v>57</v>
      </c>
      <c r="B24" s="21"/>
      <c r="C24" s="22"/>
      <c r="D24" s="2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77" t="s">
        <v>5</v>
      </c>
      <c r="B25" s="177" t="s">
        <v>6</v>
      </c>
      <c r="C25" s="177" t="s">
        <v>7</v>
      </c>
      <c r="D25" s="89" t="s">
        <v>8</v>
      </c>
      <c r="E25" s="112" t="s">
        <v>10</v>
      </c>
      <c r="F25" s="112"/>
      <c r="G25" s="112"/>
      <c r="H25" s="112"/>
      <c r="I25" s="28"/>
      <c r="J25" s="23"/>
      <c r="K25" s="23"/>
      <c r="L25" s="112" t="s">
        <v>11</v>
      </c>
      <c r="M25" s="112"/>
      <c r="N25" s="112"/>
      <c r="O25" s="112"/>
    </row>
    <row r="26" spans="1:15" ht="15">
      <c r="A26" s="178"/>
      <c r="B26" s="178"/>
      <c r="C26" s="178"/>
      <c r="D26" s="90" t="s">
        <v>9</v>
      </c>
      <c r="E26" s="123"/>
      <c r="F26" s="121"/>
      <c r="G26" s="121"/>
      <c r="H26" s="122"/>
      <c r="I26" s="24">
        <f>SUM(E28:I28)</f>
        <v>0</v>
      </c>
      <c r="J26" s="36" t="s">
        <v>12</v>
      </c>
      <c r="K26" s="24">
        <f>SUM(K28:O28)</f>
        <v>0</v>
      </c>
      <c r="L26" s="123"/>
      <c r="M26" s="121"/>
      <c r="N26" s="121"/>
      <c r="O26" s="122"/>
    </row>
    <row r="27" spans="1:15" ht="12.75">
      <c r="A27" s="179">
        <v>42545</v>
      </c>
      <c r="B27" s="115" t="s">
        <v>88</v>
      </c>
      <c r="C27" s="117" t="s">
        <v>102</v>
      </c>
      <c r="D27" s="169" t="s">
        <v>63</v>
      </c>
      <c r="E27" s="30" t="s">
        <v>26</v>
      </c>
      <c r="F27" s="30" t="s">
        <v>27</v>
      </c>
      <c r="G27" s="30" t="s">
        <v>28</v>
      </c>
      <c r="H27" s="30" t="s">
        <v>30</v>
      </c>
      <c r="I27" s="25" t="s">
        <v>29</v>
      </c>
      <c r="J27" s="29"/>
      <c r="K27" s="25" t="s">
        <v>29</v>
      </c>
      <c r="L27" s="30" t="s">
        <v>26</v>
      </c>
      <c r="M27" s="30" t="s">
        <v>27</v>
      </c>
      <c r="N27" s="30" t="s">
        <v>28</v>
      </c>
      <c r="O27" s="30" t="s">
        <v>30</v>
      </c>
    </row>
    <row r="28" spans="1:15" ht="15.75" thickBot="1">
      <c r="A28" s="180"/>
      <c r="B28" s="116"/>
      <c r="C28" s="168"/>
      <c r="D28" s="170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</sheetData>
  <sheetProtection/>
  <mergeCells count="40">
    <mergeCell ref="E26:H26"/>
    <mergeCell ref="L26:O26"/>
    <mergeCell ref="A27:A28"/>
    <mergeCell ref="B27:B28"/>
    <mergeCell ref="C27:C28"/>
    <mergeCell ref="D27:D28"/>
    <mergeCell ref="A20:A21"/>
    <mergeCell ref="B20:B21"/>
    <mergeCell ref="C20:C21"/>
    <mergeCell ref="D20:D21"/>
    <mergeCell ref="H23:N23"/>
    <mergeCell ref="A25:A26"/>
    <mergeCell ref="B25:B26"/>
    <mergeCell ref="C25:C26"/>
    <mergeCell ref="E25:H25"/>
    <mergeCell ref="L25:O25"/>
    <mergeCell ref="I16:K16"/>
    <mergeCell ref="A18:A19"/>
    <mergeCell ref="B18:B19"/>
    <mergeCell ref="C18:C19"/>
    <mergeCell ref="E18:H18"/>
    <mergeCell ref="L18:O18"/>
    <mergeCell ref="E19:H19"/>
    <mergeCell ref="L19:O19"/>
    <mergeCell ref="E12:H12"/>
    <mergeCell ref="L12:O12"/>
    <mergeCell ref="A13:A14"/>
    <mergeCell ref="B13:B14"/>
    <mergeCell ref="C13:C14"/>
    <mergeCell ref="D13:D14"/>
    <mergeCell ref="E1:K2"/>
    <mergeCell ref="E3:K4"/>
    <mergeCell ref="E5:K5"/>
    <mergeCell ref="E7:O7"/>
    <mergeCell ref="I9:K9"/>
    <mergeCell ref="A11:A12"/>
    <mergeCell ref="B11:B12"/>
    <mergeCell ref="C11:C12"/>
    <mergeCell ref="E11:H11"/>
    <mergeCell ref="L11:O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24.00390625" style="0" customWidth="1"/>
  </cols>
  <sheetData>
    <row r="1" spans="5:14" ht="12.75">
      <c r="E1" s="142" t="s">
        <v>79</v>
      </c>
      <c r="F1" s="142"/>
      <c r="G1" s="142"/>
      <c r="H1" s="142"/>
      <c r="I1" s="142"/>
      <c r="J1" s="142"/>
      <c r="K1" s="142"/>
      <c r="L1" s="2"/>
      <c r="M1" s="2"/>
      <c r="N1" s="2"/>
    </row>
    <row r="2" spans="5:14" ht="12.75"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5:15" ht="18">
      <c r="E3" s="142" t="s">
        <v>78</v>
      </c>
      <c r="F3" s="142"/>
      <c r="G3" s="142"/>
      <c r="H3" s="142"/>
      <c r="I3" s="142"/>
      <c r="J3" s="142"/>
      <c r="K3" s="142"/>
      <c r="L3" s="76"/>
      <c r="M3" s="76"/>
      <c r="N3" s="76"/>
      <c r="O3" s="76"/>
    </row>
    <row r="4" spans="5:15" ht="18">
      <c r="E4" s="142"/>
      <c r="F4" s="142"/>
      <c r="G4" s="142"/>
      <c r="H4" s="142"/>
      <c r="I4" s="142"/>
      <c r="J4" s="142"/>
      <c r="K4" s="142"/>
      <c r="L4" s="76"/>
      <c r="M4" s="76"/>
      <c r="N4" s="76"/>
      <c r="O4" s="76"/>
    </row>
    <row r="5" spans="5:15" ht="15">
      <c r="E5" s="133"/>
      <c r="F5" s="133"/>
      <c r="G5" s="133"/>
      <c r="H5" s="133"/>
      <c r="I5" s="133"/>
      <c r="J5" s="133"/>
      <c r="K5" s="133"/>
      <c r="L5" s="77"/>
      <c r="M5" s="77"/>
      <c r="N5" s="77"/>
      <c r="O5" s="77"/>
    </row>
    <row r="6" spans="9:14" ht="13.5" thickBot="1">
      <c r="I6" s="2"/>
      <c r="J6" s="2"/>
      <c r="K6" s="2"/>
      <c r="L6" s="2"/>
      <c r="M6" s="2"/>
      <c r="N6" s="2"/>
    </row>
    <row r="7" spans="5:15" ht="21" thickBot="1">
      <c r="E7" s="135" t="s">
        <v>65</v>
      </c>
      <c r="F7" s="136"/>
      <c r="G7" s="136"/>
      <c r="H7" s="136"/>
      <c r="I7" s="136"/>
      <c r="J7" s="136"/>
      <c r="K7" s="136"/>
      <c r="L7" s="136"/>
      <c r="M7" s="136"/>
      <c r="N7" s="136"/>
      <c r="O7" s="137"/>
    </row>
    <row r="8" spans="5:15" ht="12.75">
      <c r="E8" s="9"/>
      <c r="F8" s="9"/>
      <c r="G8" s="9"/>
      <c r="H8" s="9"/>
      <c r="I8" s="1"/>
      <c r="J8" s="1"/>
      <c r="K8" s="1"/>
      <c r="L8" s="1"/>
      <c r="M8" s="1"/>
      <c r="N8" s="1"/>
      <c r="O8" s="9"/>
    </row>
    <row r="9" spans="5:15" ht="15">
      <c r="E9" s="37"/>
      <c r="F9" s="37"/>
      <c r="G9" s="37"/>
      <c r="H9" s="37"/>
      <c r="I9" s="172" t="s">
        <v>69</v>
      </c>
      <c r="J9" s="172"/>
      <c r="K9" s="172"/>
      <c r="L9" s="37"/>
      <c r="M9" s="37"/>
      <c r="N9" s="37"/>
      <c r="O9" s="37"/>
    </row>
    <row r="10" spans="1:15" ht="12.75">
      <c r="A10" s="20" t="s">
        <v>66</v>
      </c>
      <c r="B10" s="21"/>
      <c r="C10" s="22"/>
      <c r="D10" s="22"/>
      <c r="E10" s="9"/>
      <c r="F10" s="9"/>
      <c r="G10" s="9"/>
      <c r="H10" s="9"/>
      <c r="I10" s="1"/>
      <c r="J10" s="1"/>
      <c r="K10" s="1"/>
      <c r="L10" s="1"/>
      <c r="M10" s="1"/>
      <c r="N10" s="1"/>
      <c r="O10" s="9"/>
    </row>
    <row r="11" spans="1:15" ht="12.75">
      <c r="A11" s="171" t="s">
        <v>5</v>
      </c>
      <c r="B11" s="171" t="s">
        <v>6</v>
      </c>
      <c r="C11" s="171" t="s">
        <v>7</v>
      </c>
      <c r="D11" s="87" t="s">
        <v>8</v>
      </c>
      <c r="E11" s="128" t="s">
        <v>10</v>
      </c>
      <c r="F11" s="112"/>
      <c r="G11" s="112"/>
      <c r="H11" s="112"/>
      <c r="I11" s="23"/>
      <c r="J11" s="23"/>
      <c r="K11" s="23"/>
      <c r="L11" s="112" t="s">
        <v>11</v>
      </c>
      <c r="M11" s="112"/>
      <c r="N11" s="112"/>
      <c r="O11" s="112"/>
    </row>
    <row r="12" spans="1:15" ht="15">
      <c r="A12" s="147"/>
      <c r="B12" s="147"/>
      <c r="C12" s="147"/>
      <c r="D12" s="88" t="s">
        <v>9</v>
      </c>
      <c r="E12" s="121"/>
      <c r="F12" s="121"/>
      <c r="G12" s="121"/>
      <c r="H12" s="122"/>
      <c r="I12" s="24">
        <f>SUM(E14:I14)</f>
        <v>0</v>
      </c>
      <c r="J12" s="36" t="s">
        <v>12</v>
      </c>
      <c r="K12" s="24">
        <v>0</v>
      </c>
      <c r="L12" s="123"/>
      <c r="M12" s="121"/>
      <c r="N12" s="121"/>
      <c r="O12" s="122"/>
    </row>
    <row r="13" spans="1:15" ht="12.75" customHeight="1">
      <c r="A13" s="166">
        <v>42546</v>
      </c>
      <c r="B13" s="115" t="s">
        <v>101</v>
      </c>
      <c r="C13" s="117" t="s">
        <v>41</v>
      </c>
      <c r="D13" s="169" t="s">
        <v>68</v>
      </c>
      <c r="E13" s="31" t="s">
        <v>26</v>
      </c>
      <c r="F13" s="30" t="s">
        <v>27</v>
      </c>
      <c r="G13" s="30" t="s">
        <v>28</v>
      </c>
      <c r="H13" s="30" t="s">
        <v>30</v>
      </c>
      <c r="I13" s="25" t="s">
        <v>29</v>
      </c>
      <c r="J13" s="29"/>
      <c r="K13" s="25" t="s">
        <v>29</v>
      </c>
      <c r="L13" s="30" t="s">
        <v>26</v>
      </c>
      <c r="M13" s="30" t="s">
        <v>27</v>
      </c>
      <c r="N13" s="30" t="s">
        <v>28</v>
      </c>
      <c r="O13" s="30" t="s">
        <v>30</v>
      </c>
    </row>
    <row r="14" spans="1:15" ht="15.75" customHeight="1" thickBot="1">
      <c r="A14" s="167"/>
      <c r="B14" s="116"/>
      <c r="C14" s="168"/>
      <c r="D14" s="170"/>
      <c r="E14" s="32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5:15" ht="15"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5:15" ht="15">
      <c r="E16" s="37"/>
      <c r="F16" s="37"/>
      <c r="G16" s="37"/>
      <c r="H16" s="37"/>
      <c r="I16" s="172" t="s">
        <v>71</v>
      </c>
      <c r="J16" s="172"/>
      <c r="K16" s="172"/>
      <c r="L16" s="37"/>
      <c r="M16" s="37"/>
      <c r="N16" s="37"/>
      <c r="O16" s="37"/>
    </row>
    <row r="17" spans="1:15" ht="12.75">
      <c r="A17" s="20" t="s">
        <v>67</v>
      </c>
      <c r="B17" s="21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171" t="s">
        <v>5</v>
      </c>
      <c r="B18" s="171" t="s">
        <v>6</v>
      </c>
      <c r="C18" s="171" t="s">
        <v>7</v>
      </c>
      <c r="D18" s="87" t="s">
        <v>8</v>
      </c>
      <c r="E18" s="112" t="s">
        <v>10</v>
      </c>
      <c r="F18" s="112"/>
      <c r="G18" s="112"/>
      <c r="H18" s="112"/>
      <c r="I18" s="23"/>
      <c r="J18" s="23"/>
      <c r="K18" s="23"/>
      <c r="L18" s="112" t="s">
        <v>11</v>
      </c>
      <c r="M18" s="112"/>
      <c r="N18" s="112"/>
      <c r="O18" s="112"/>
    </row>
    <row r="19" spans="1:15" ht="15">
      <c r="A19" s="147"/>
      <c r="B19" s="147"/>
      <c r="C19" s="147"/>
      <c r="D19" s="88" t="s">
        <v>9</v>
      </c>
      <c r="E19" s="123"/>
      <c r="F19" s="121"/>
      <c r="G19" s="121"/>
      <c r="H19" s="122"/>
      <c r="I19" s="24">
        <f>SUM(E21:I21)</f>
        <v>0</v>
      </c>
      <c r="J19" s="36" t="s">
        <v>12</v>
      </c>
      <c r="K19" s="24">
        <v>0</v>
      </c>
      <c r="L19" s="123"/>
      <c r="M19" s="121"/>
      <c r="N19" s="121"/>
      <c r="O19" s="122"/>
    </row>
    <row r="20" spans="1:15" ht="12.75" customHeight="1">
      <c r="A20" s="166">
        <v>42546</v>
      </c>
      <c r="B20" s="115" t="s">
        <v>101</v>
      </c>
      <c r="C20" s="117" t="s">
        <v>43</v>
      </c>
      <c r="D20" s="169" t="s">
        <v>70</v>
      </c>
      <c r="E20" s="30" t="s">
        <v>26</v>
      </c>
      <c r="F20" s="30" t="s">
        <v>27</v>
      </c>
      <c r="G20" s="30" t="s">
        <v>28</v>
      </c>
      <c r="H20" s="30" t="s">
        <v>30</v>
      </c>
      <c r="I20" s="25" t="s">
        <v>29</v>
      </c>
      <c r="J20" s="29"/>
      <c r="K20" s="25" t="s">
        <v>29</v>
      </c>
      <c r="L20" s="30" t="s">
        <v>26</v>
      </c>
      <c r="M20" s="30" t="s">
        <v>27</v>
      </c>
      <c r="N20" s="30" t="s">
        <v>28</v>
      </c>
      <c r="O20" s="30" t="s">
        <v>30</v>
      </c>
    </row>
    <row r="21" spans="1:15" ht="15.75" thickBot="1">
      <c r="A21" s="167"/>
      <c r="B21" s="116"/>
      <c r="C21" s="168"/>
      <c r="D21" s="17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5:15" ht="15"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ht="13.5" thickBot="1"/>
    <row r="24" spans="9:13" ht="13.5" thickBot="1">
      <c r="I24" s="181" t="s">
        <v>4</v>
      </c>
      <c r="J24" s="182"/>
      <c r="K24" s="182"/>
      <c r="L24" s="182"/>
      <c r="M24" s="183"/>
    </row>
    <row r="25" spans="9:13" ht="15">
      <c r="I25" s="95" t="s">
        <v>1</v>
      </c>
      <c r="J25" s="106"/>
      <c r="K25" s="107"/>
      <c r="L25" s="107"/>
      <c r="M25" s="108"/>
    </row>
    <row r="26" spans="9:13" ht="15">
      <c r="I26" s="96" t="s">
        <v>2</v>
      </c>
      <c r="J26" s="109"/>
      <c r="K26" s="110"/>
      <c r="L26" s="110"/>
      <c r="M26" s="111"/>
    </row>
    <row r="27" spans="9:13" ht="15">
      <c r="I27" s="96" t="s">
        <v>3</v>
      </c>
      <c r="J27" s="109"/>
      <c r="K27" s="110"/>
      <c r="L27" s="110"/>
      <c r="M27" s="111"/>
    </row>
    <row r="28" spans="9:13" ht="15">
      <c r="I28" s="96" t="s">
        <v>75</v>
      </c>
      <c r="J28" s="109"/>
      <c r="K28" s="110"/>
      <c r="L28" s="110"/>
      <c r="M28" s="111"/>
    </row>
    <row r="29" spans="9:13" ht="15">
      <c r="I29" s="97" t="s">
        <v>76</v>
      </c>
      <c r="J29" s="109"/>
      <c r="K29" s="110"/>
      <c r="L29" s="110"/>
      <c r="M29" s="111"/>
    </row>
    <row r="30" spans="9:13" ht="15.75" thickBot="1">
      <c r="I30" s="98" t="s">
        <v>77</v>
      </c>
      <c r="J30" s="99"/>
      <c r="K30" s="100"/>
      <c r="L30" s="100"/>
      <c r="M30" s="101"/>
    </row>
  </sheetData>
  <sheetProtection/>
  <mergeCells count="35">
    <mergeCell ref="I24:M24"/>
    <mergeCell ref="J25:M25"/>
    <mergeCell ref="J26:M26"/>
    <mergeCell ref="J27:M27"/>
    <mergeCell ref="J28:M28"/>
    <mergeCell ref="J29:M29"/>
    <mergeCell ref="A20:A21"/>
    <mergeCell ref="B20:B21"/>
    <mergeCell ref="C20:C21"/>
    <mergeCell ref="D20:D21"/>
    <mergeCell ref="J30:M30"/>
    <mergeCell ref="I16:K16"/>
    <mergeCell ref="A18:A19"/>
    <mergeCell ref="B18:B19"/>
    <mergeCell ref="C18:C19"/>
    <mergeCell ref="E18:H18"/>
    <mergeCell ref="L18:O18"/>
    <mergeCell ref="E19:H19"/>
    <mergeCell ref="L19:O19"/>
    <mergeCell ref="E12:H12"/>
    <mergeCell ref="L12:O12"/>
    <mergeCell ref="A13:A14"/>
    <mergeCell ref="B13:B14"/>
    <mergeCell ref="C13:C14"/>
    <mergeCell ref="D13:D14"/>
    <mergeCell ref="E1:K2"/>
    <mergeCell ref="E3:K4"/>
    <mergeCell ref="E5:K5"/>
    <mergeCell ref="E7:O7"/>
    <mergeCell ref="I9:K9"/>
    <mergeCell ref="A11:A12"/>
    <mergeCell ref="B11:B12"/>
    <mergeCell ref="C11:C12"/>
    <mergeCell ref="E11:H11"/>
    <mergeCell ref="L11:O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5.7109375" style="0" customWidth="1"/>
    <col min="2" max="2" width="24.00390625" style="0" customWidth="1"/>
  </cols>
  <sheetData>
    <row r="1" spans="5:14" ht="12.75">
      <c r="E1" s="142" t="s">
        <v>79</v>
      </c>
      <c r="F1" s="142"/>
      <c r="G1" s="142"/>
      <c r="H1" s="142"/>
      <c r="I1" s="142"/>
      <c r="J1" s="142"/>
      <c r="K1" s="142"/>
      <c r="L1" s="2"/>
      <c r="M1" s="2"/>
      <c r="N1" s="2"/>
    </row>
    <row r="2" spans="5:14" ht="12.75">
      <c r="E2" s="142"/>
      <c r="F2" s="142"/>
      <c r="G2" s="142"/>
      <c r="H2" s="142"/>
      <c r="I2" s="142"/>
      <c r="J2" s="142"/>
      <c r="K2" s="142"/>
      <c r="L2" s="2"/>
      <c r="M2" s="2"/>
      <c r="N2" s="2"/>
    </row>
    <row r="3" spans="5:15" ht="18">
      <c r="E3" s="142" t="s">
        <v>78</v>
      </c>
      <c r="F3" s="142"/>
      <c r="G3" s="142"/>
      <c r="H3" s="142"/>
      <c r="I3" s="142"/>
      <c r="J3" s="142"/>
      <c r="K3" s="142"/>
      <c r="L3" s="76"/>
      <c r="M3" s="76"/>
      <c r="N3" s="76"/>
      <c r="O3" s="76"/>
    </row>
    <row r="4" spans="5:15" ht="18">
      <c r="E4" s="142"/>
      <c r="F4" s="142"/>
      <c r="G4" s="142"/>
      <c r="H4" s="142"/>
      <c r="I4" s="142"/>
      <c r="J4" s="142"/>
      <c r="K4" s="142"/>
      <c r="L4" s="76"/>
      <c r="M4" s="76"/>
      <c r="N4" s="76"/>
      <c r="O4" s="76"/>
    </row>
    <row r="5" spans="5:15" ht="15">
      <c r="E5" s="133"/>
      <c r="F5" s="133"/>
      <c r="G5" s="133"/>
      <c r="H5" s="133"/>
      <c r="I5" s="133"/>
      <c r="J5" s="133"/>
      <c r="K5" s="133"/>
      <c r="L5" s="77"/>
      <c r="M5" s="77"/>
      <c r="N5" s="77"/>
      <c r="O5" s="77"/>
    </row>
    <row r="6" spans="9:14" ht="13.5" thickBot="1">
      <c r="I6" s="2"/>
      <c r="J6" s="2"/>
      <c r="K6" s="2"/>
      <c r="L6" s="2"/>
      <c r="M6" s="2"/>
      <c r="N6" s="2"/>
    </row>
    <row r="7" spans="5:15" ht="21" thickBot="1">
      <c r="E7" s="174" t="s">
        <v>72</v>
      </c>
      <c r="F7" s="175"/>
      <c r="G7" s="175"/>
      <c r="H7" s="175"/>
      <c r="I7" s="175"/>
      <c r="J7" s="175"/>
      <c r="K7" s="175"/>
      <c r="L7" s="175"/>
      <c r="M7" s="175"/>
      <c r="N7" s="175"/>
      <c r="O7" s="176"/>
    </row>
    <row r="8" spans="5:15" ht="12.75">
      <c r="E8" s="9"/>
      <c r="F8" s="9"/>
      <c r="G8" s="9"/>
      <c r="H8" s="9"/>
      <c r="I8" s="1"/>
      <c r="J8" s="1"/>
      <c r="K8" s="1"/>
      <c r="L8" s="1"/>
      <c r="M8" s="1"/>
      <c r="N8" s="1"/>
      <c r="O8" s="9"/>
    </row>
    <row r="9" spans="5:15" ht="15">
      <c r="E9" s="37"/>
      <c r="F9" s="37"/>
      <c r="G9" s="37"/>
      <c r="H9" s="37"/>
      <c r="I9" s="172" t="s">
        <v>69</v>
      </c>
      <c r="J9" s="172"/>
      <c r="K9" s="172"/>
      <c r="L9" s="37"/>
      <c r="M9" s="37"/>
      <c r="N9" s="37"/>
      <c r="O9" s="37"/>
    </row>
    <row r="10" spans="1:15" ht="12.75">
      <c r="A10" s="20" t="s">
        <v>66</v>
      </c>
      <c r="B10" s="21"/>
      <c r="C10" s="22"/>
      <c r="D10" s="22"/>
      <c r="E10" s="9"/>
      <c r="F10" s="9"/>
      <c r="G10" s="9"/>
      <c r="H10" s="9"/>
      <c r="I10" s="1"/>
      <c r="J10" s="1"/>
      <c r="K10" s="1"/>
      <c r="L10" s="1"/>
      <c r="M10" s="1"/>
      <c r="N10" s="1"/>
      <c r="O10" s="9"/>
    </row>
    <row r="11" spans="1:15" ht="12.75">
      <c r="A11" s="177" t="s">
        <v>5</v>
      </c>
      <c r="B11" s="177" t="s">
        <v>6</v>
      </c>
      <c r="C11" s="177" t="s">
        <v>7</v>
      </c>
      <c r="D11" s="89" t="s">
        <v>8</v>
      </c>
      <c r="E11" s="128" t="s">
        <v>10</v>
      </c>
      <c r="F11" s="112"/>
      <c r="G11" s="112"/>
      <c r="H11" s="112"/>
      <c r="I11" s="23"/>
      <c r="J11" s="23"/>
      <c r="K11" s="23"/>
      <c r="L11" s="112" t="s">
        <v>11</v>
      </c>
      <c r="M11" s="112"/>
      <c r="N11" s="112"/>
      <c r="O11" s="112"/>
    </row>
    <row r="12" spans="1:15" ht="15">
      <c r="A12" s="178"/>
      <c r="B12" s="178"/>
      <c r="C12" s="178"/>
      <c r="D12" s="90" t="s">
        <v>9</v>
      </c>
      <c r="E12" s="121"/>
      <c r="F12" s="121"/>
      <c r="G12" s="121"/>
      <c r="H12" s="122"/>
      <c r="I12" s="24">
        <f>SUM(E14:I14)</f>
        <v>0</v>
      </c>
      <c r="J12" s="36" t="s">
        <v>12</v>
      </c>
      <c r="K12" s="24">
        <v>0</v>
      </c>
      <c r="L12" s="123"/>
      <c r="M12" s="121"/>
      <c r="N12" s="121"/>
      <c r="O12" s="122"/>
    </row>
    <row r="13" spans="1:15" ht="12.75" customHeight="1">
      <c r="A13" s="179">
        <v>42546</v>
      </c>
      <c r="B13" s="115" t="s">
        <v>88</v>
      </c>
      <c r="C13" s="117" t="s">
        <v>41</v>
      </c>
      <c r="D13" s="169" t="s">
        <v>73</v>
      </c>
      <c r="E13" s="31" t="s">
        <v>26</v>
      </c>
      <c r="F13" s="30" t="s">
        <v>27</v>
      </c>
      <c r="G13" s="30" t="s">
        <v>28</v>
      </c>
      <c r="H13" s="30" t="s">
        <v>30</v>
      </c>
      <c r="I13" s="25" t="s">
        <v>29</v>
      </c>
      <c r="J13" s="29"/>
      <c r="K13" s="25" t="s">
        <v>29</v>
      </c>
      <c r="L13" s="30" t="s">
        <v>26</v>
      </c>
      <c r="M13" s="30" t="s">
        <v>27</v>
      </c>
      <c r="N13" s="30" t="s">
        <v>28</v>
      </c>
      <c r="O13" s="30" t="s">
        <v>30</v>
      </c>
    </row>
    <row r="14" spans="1:15" ht="15.75" customHeight="1" thickBot="1">
      <c r="A14" s="180"/>
      <c r="B14" s="116"/>
      <c r="C14" s="168"/>
      <c r="D14" s="170"/>
      <c r="E14" s="32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5:15" ht="15"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5:15" ht="15">
      <c r="E16" s="37"/>
      <c r="F16" s="37"/>
      <c r="G16" s="37"/>
      <c r="H16" s="37"/>
      <c r="I16" s="172" t="s">
        <v>71</v>
      </c>
      <c r="J16" s="172"/>
      <c r="K16" s="172"/>
      <c r="L16" s="37"/>
      <c r="M16" s="37"/>
      <c r="N16" s="37"/>
      <c r="O16" s="37"/>
    </row>
    <row r="17" spans="1:15" ht="12.75">
      <c r="A17" s="20" t="s">
        <v>67</v>
      </c>
      <c r="B17" s="21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2.75">
      <c r="A18" s="177" t="s">
        <v>5</v>
      </c>
      <c r="B18" s="177" t="s">
        <v>6</v>
      </c>
      <c r="C18" s="177" t="s">
        <v>7</v>
      </c>
      <c r="D18" s="89" t="s">
        <v>8</v>
      </c>
      <c r="E18" s="112" t="s">
        <v>10</v>
      </c>
      <c r="F18" s="112"/>
      <c r="G18" s="112"/>
      <c r="H18" s="112"/>
      <c r="I18" s="23"/>
      <c r="J18" s="23"/>
      <c r="K18" s="23"/>
      <c r="L18" s="112" t="s">
        <v>11</v>
      </c>
      <c r="M18" s="112"/>
      <c r="N18" s="112"/>
      <c r="O18" s="112"/>
    </row>
    <row r="19" spans="1:15" ht="15">
      <c r="A19" s="178"/>
      <c r="B19" s="178"/>
      <c r="C19" s="178"/>
      <c r="D19" s="90" t="s">
        <v>9</v>
      </c>
      <c r="E19" s="123"/>
      <c r="F19" s="121"/>
      <c r="G19" s="121"/>
      <c r="H19" s="122"/>
      <c r="I19" s="24">
        <f>SUM(E21:I21)</f>
        <v>0</v>
      </c>
      <c r="J19" s="36" t="s">
        <v>12</v>
      </c>
      <c r="K19" s="24">
        <v>0</v>
      </c>
      <c r="L19" s="123"/>
      <c r="M19" s="121"/>
      <c r="N19" s="121"/>
      <c r="O19" s="122"/>
    </row>
    <row r="20" spans="1:15" ht="12.75">
      <c r="A20" s="179">
        <v>42546</v>
      </c>
      <c r="B20" s="115" t="s">
        <v>88</v>
      </c>
      <c r="C20" s="117" t="s">
        <v>43</v>
      </c>
      <c r="D20" s="169" t="s">
        <v>74</v>
      </c>
      <c r="E20" s="30" t="s">
        <v>26</v>
      </c>
      <c r="F20" s="30" t="s">
        <v>27</v>
      </c>
      <c r="G20" s="30" t="s">
        <v>28</v>
      </c>
      <c r="H20" s="30" t="s">
        <v>30</v>
      </c>
      <c r="I20" s="25" t="s">
        <v>29</v>
      </c>
      <c r="J20" s="29"/>
      <c r="K20" s="25" t="s">
        <v>29</v>
      </c>
      <c r="L20" s="30" t="s">
        <v>26</v>
      </c>
      <c r="M20" s="30" t="s">
        <v>27</v>
      </c>
      <c r="N20" s="30" t="s">
        <v>28</v>
      </c>
      <c r="O20" s="30" t="s">
        <v>30</v>
      </c>
    </row>
    <row r="21" spans="1:15" ht="15.75" thickBot="1">
      <c r="A21" s="180"/>
      <c r="B21" s="116"/>
      <c r="C21" s="168"/>
      <c r="D21" s="17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5:15" ht="15"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ht="13.5" thickBot="1"/>
    <row r="24" spans="8:12" ht="13.5" thickBot="1">
      <c r="H24" s="184" t="s">
        <v>4</v>
      </c>
      <c r="I24" s="185"/>
      <c r="J24" s="185"/>
      <c r="K24" s="185"/>
      <c r="L24" s="186"/>
    </row>
    <row r="25" spans="8:12" ht="15">
      <c r="H25" s="91" t="s">
        <v>1</v>
      </c>
      <c r="I25" s="106"/>
      <c r="J25" s="107"/>
      <c r="K25" s="107"/>
      <c r="L25" s="108"/>
    </row>
    <row r="26" spans="8:12" ht="15">
      <c r="H26" s="92" t="s">
        <v>2</v>
      </c>
      <c r="I26" s="109"/>
      <c r="J26" s="110"/>
      <c r="K26" s="110"/>
      <c r="L26" s="111"/>
    </row>
    <row r="27" spans="8:12" ht="15">
      <c r="H27" s="92" t="s">
        <v>3</v>
      </c>
      <c r="I27" s="109"/>
      <c r="J27" s="110"/>
      <c r="K27" s="110"/>
      <c r="L27" s="111"/>
    </row>
    <row r="28" spans="8:12" ht="15">
      <c r="H28" s="92" t="s">
        <v>75</v>
      </c>
      <c r="I28" s="109"/>
      <c r="J28" s="110"/>
      <c r="K28" s="110"/>
      <c r="L28" s="111"/>
    </row>
    <row r="29" spans="8:12" ht="15">
      <c r="H29" s="93" t="s">
        <v>76</v>
      </c>
      <c r="I29" s="109"/>
      <c r="J29" s="110"/>
      <c r="K29" s="110"/>
      <c r="L29" s="111"/>
    </row>
    <row r="30" spans="8:12" ht="15.75" thickBot="1">
      <c r="H30" s="94" t="s">
        <v>77</v>
      </c>
      <c r="I30" s="99"/>
      <c r="J30" s="100"/>
      <c r="K30" s="100"/>
      <c r="L30" s="101"/>
    </row>
  </sheetData>
  <sheetProtection/>
  <mergeCells count="35">
    <mergeCell ref="H24:L24"/>
    <mergeCell ref="I25:L25"/>
    <mergeCell ref="I29:L29"/>
    <mergeCell ref="I30:L30"/>
    <mergeCell ref="I26:L26"/>
    <mergeCell ref="I27:L27"/>
    <mergeCell ref="I28:L28"/>
    <mergeCell ref="A20:A21"/>
    <mergeCell ref="B20:B21"/>
    <mergeCell ref="C20:C21"/>
    <mergeCell ref="D20:D21"/>
    <mergeCell ref="I16:K16"/>
    <mergeCell ref="A18:A19"/>
    <mergeCell ref="B18:B19"/>
    <mergeCell ref="C18:C19"/>
    <mergeCell ref="E18:H18"/>
    <mergeCell ref="L18:O18"/>
    <mergeCell ref="E19:H19"/>
    <mergeCell ref="L19:O19"/>
    <mergeCell ref="E12:H12"/>
    <mergeCell ref="L12:O12"/>
    <mergeCell ref="A13:A14"/>
    <mergeCell ref="B13:B14"/>
    <mergeCell ref="C13:C14"/>
    <mergeCell ref="D13:D14"/>
    <mergeCell ref="E1:K2"/>
    <mergeCell ref="E3:K4"/>
    <mergeCell ref="E5:K5"/>
    <mergeCell ref="E7:O7"/>
    <mergeCell ref="I9:K9"/>
    <mergeCell ref="A11:A12"/>
    <mergeCell ref="B11:B12"/>
    <mergeCell ref="C11:C12"/>
    <mergeCell ref="E11:H11"/>
    <mergeCell ref="L11:O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Ferreira</dc:creator>
  <cp:keywords/>
  <dc:description/>
  <cp:lastModifiedBy>OL5704</cp:lastModifiedBy>
  <cp:lastPrinted>2016-05-22T11:55:46Z</cp:lastPrinted>
  <dcterms:created xsi:type="dcterms:W3CDTF">2007-02-03T23:32:53Z</dcterms:created>
  <dcterms:modified xsi:type="dcterms:W3CDTF">2016-06-21T17:01:23Z</dcterms:modified>
  <cp:category/>
  <cp:version/>
  <cp:contentType/>
  <cp:contentStatus/>
</cp:coreProperties>
</file>