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D:\Dropbox\DE\17-18\Taça DE\"/>
    </mc:Choice>
  </mc:AlternateContent>
  <xr:revisionPtr revIDLastSave="0" documentId="12_ncr:500000_{D2F05C52-C806-4A37-8DF0-5DCE8ECE83DF}" xr6:coauthVersionLast="31" xr6:coauthVersionMax="31" xr10:uidLastSave="{00000000-0000-0000-0000-000000000000}"/>
  <bookViews>
    <workbookView xWindow="0" yWindow="0" windowWidth="28800" windowHeight="11910" xr2:uid="{00000000-000D-0000-FFFF-FFFF00000000}"/>
  </bookViews>
  <sheets>
    <sheet name="Ajuda" sheetId="1" r:id="rId1"/>
    <sheet name="Definições" sheetId="2" r:id="rId2"/>
    <sheet name="Atletismo" sheetId="3" r:id="rId3"/>
    <sheet name="Totais" sheetId="4" r:id="rId4"/>
    <sheet name="Classif. Final" sheetId="5" r:id="rId5"/>
    <sheet name="Folha1" sheetId="6" state="hidden" r:id="rId6"/>
  </sheets>
  <definedNames>
    <definedName name="_xlnm.Print_Area" localSheetId="0">Ajuda!$C$2:$AM$29</definedName>
    <definedName name="_xlnm.Print_Area" localSheetId="2">Atletismo!$C$1:$CW$31</definedName>
    <definedName name="_xlnm.Print_Area" localSheetId="4">'Classif. Final'!$C$1:$AA$28</definedName>
    <definedName name="_xlnm.Print_Area" localSheetId="1">Definições!$G$1:$AK$30</definedName>
    <definedName name="_xlnm.Print_Area" localSheetId="3">Totais!$C$1:$AQ$30</definedName>
    <definedName name="Desempate" localSheetId="4">'Classif. Final'!#REF!</definedName>
    <definedName name="Desempate">Totais!$AW$4:$BT$28</definedName>
    <definedName name="Pontuação">Definições!$AR$6:$AS$30</definedName>
    <definedName name="Pontuação_Atl">Definições!$AU$6:$AV$30</definedName>
    <definedName name="_xlnm.Print_Titles" localSheetId="2">Atletismo!$C:$N</definedName>
    <definedName name="_xlnm.Print_Titles" localSheetId="3">Totais!$C:$N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N28" i="3" l="1"/>
  <c r="BW28" i="3"/>
  <c r="AQ28" i="3"/>
  <c r="CN27" i="3"/>
  <c r="BW27" i="3"/>
  <c r="AQ27" i="3"/>
  <c r="CN26" i="3"/>
  <c r="BW26" i="3"/>
  <c r="AQ26" i="3"/>
  <c r="CN25" i="3"/>
  <c r="BW25" i="3"/>
  <c r="AQ25" i="3"/>
  <c r="CN24" i="3"/>
  <c r="BW24" i="3"/>
  <c r="AQ24" i="3"/>
  <c r="CN23" i="3"/>
  <c r="BW23" i="3"/>
  <c r="AQ23" i="3"/>
  <c r="CN22" i="3"/>
  <c r="BW22" i="3"/>
  <c r="AQ22" i="3"/>
  <c r="CN21" i="3"/>
  <c r="BW21" i="3"/>
  <c r="AQ21" i="3"/>
  <c r="CN20" i="3"/>
  <c r="BW20" i="3"/>
  <c r="AQ20" i="3"/>
  <c r="CN19" i="3"/>
  <c r="BW19" i="3"/>
  <c r="AQ19" i="3"/>
  <c r="CN18" i="3"/>
  <c r="BW18" i="3"/>
  <c r="AQ18" i="3"/>
  <c r="CN17" i="3"/>
  <c r="BW17" i="3"/>
  <c r="AQ17" i="3"/>
  <c r="CN16" i="3"/>
  <c r="BW16" i="3"/>
  <c r="AQ16" i="3"/>
  <c r="CN15" i="3"/>
  <c r="BW15" i="3"/>
  <c r="AQ15" i="3"/>
  <c r="CN14" i="3"/>
  <c r="BW14" i="3"/>
  <c r="AQ14" i="3"/>
  <c r="CN13" i="3"/>
  <c r="BW13" i="3"/>
  <c r="AQ13" i="3"/>
  <c r="CN12" i="3"/>
  <c r="BW12" i="3"/>
  <c r="AQ12" i="3"/>
  <c r="CN11" i="3"/>
  <c r="BW11" i="3"/>
  <c r="AQ11" i="3"/>
  <c r="CN10" i="3"/>
  <c r="BW10" i="3"/>
  <c r="AQ10" i="3"/>
  <c r="CN9" i="3"/>
  <c r="BW9" i="3"/>
  <c r="AQ9" i="3"/>
  <c r="CN8" i="3"/>
  <c r="BW8" i="3"/>
  <c r="AQ8" i="3"/>
  <c r="CN7" i="3"/>
  <c r="BW7" i="3"/>
  <c r="AQ7" i="3"/>
  <c r="CN6" i="3"/>
  <c r="BW6" i="3"/>
  <c r="AQ6" i="3"/>
  <c r="CN5" i="3"/>
  <c r="BW5" i="3"/>
  <c r="AQ5" i="3"/>
  <c r="R1" i="5" l="1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4" i="5"/>
  <c r="CF5" i="3" l="1"/>
  <c r="CJ5" i="3"/>
  <c r="CF6" i="3"/>
  <c r="CJ6" i="3"/>
  <c r="CF7" i="3"/>
  <c r="CJ7" i="3"/>
  <c r="CF8" i="3"/>
  <c r="CJ8" i="3"/>
  <c r="CF9" i="3"/>
  <c r="CJ9" i="3"/>
  <c r="CF10" i="3"/>
  <c r="CJ10" i="3"/>
  <c r="N1" i="5"/>
  <c r="Q2" i="2"/>
  <c r="AH4" i="2"/>
  <c r="C1" i="5" l="1"/>
  <c r="C1" i="3"/>
  <c r="C1" i="4"/>
  <c r="H1" i="2"/>
  <c r="X1" i="5"/>
  <c r="C30" i="5"/>
  <c r="AC5" i="4"/>
  <c r="AM28" i="4"/>
  <c r="AK27" i="5" s="1"/>
  <c r="AC28" i="4"/>
  <c r="Z28" i="4"/>
  <c r="S28" i="4"/>
  <c r="P28" i="4"/>
  <c r="AM27" i="4"/>
  <c r="AK26" i="5" s="1"/>
  <c r="AC27" i="4"/>
  <c r="Z27" i="4"/>
  <c r="S27" i="4"/>
  <c r="P27" i="4"/>
  <c r="AM26" i="4"/>
  <c r="AK25" i="5" s="1"/>
  <c r="AC26" i="4"/>
  <c r="Z26" i="4"/>
  <c r="S26" i="4"/>
  <c r="P26" i="4"/>
  <c r="AM25" i="4"/>
  <c r="AK24" i="5" s="1"/>
  <c r="AC25" i="4"/>
  <c r="Z25" i="4"/>
  <c r="S25" i="4"/>
  <c r="P25" i="4"/>
  <c r="AM24" i="4"/>
  <c r="AK23" i="5" s="1"/>
  <c r="AC24" i="4"/>
  <c r="Z24" i="4"/>
  <c r="S24" i="4"/>
  <c r="P24" i="4"/>
  <c r="AM23" i="4"/>
  <c r="AK22" i="5" s="1"/>
  <c r="AC23" i="4"/>
  <c r="Z23" i="4"/>
  <c r="S23" i="4"/>
  <c r="P23" i="4"/>
  <c r="AM22" i="4"/>
  <c r="AK21" i="5" s="1"/>
  <c r="AC22" i="4"/>
  <c r="Z22" i="4"/>
  <c r="S22" i="4"/>
  <c r="P22" i="4"/>
  <c r="AM21" i="4"/>
  <c r="AK20" i="5" s="1"/>
  <c r="AC21" i="4"/>
  <c r="Z21" i="4"/>
  <c r="S21" i="4"/>
  <c r="P21" i="4"/>
  <c r="AM20" i="4"/>
  <c r="AK19" i="5" s="1"/>
  <c r="AC20" i="4"/>
  <c r="Z20" i="4"/>
  <c r="S20" i="4"/>
  <c r="P20" i="4"/>
  <c r="AM19" i="4"/>
  <c r="AK18" i="5" s="1"/>
  <c r="AC19" i="4"/>
  <c r="Z19" i="4"/>
  <c r="S19" i="4"/>
  <c r="P19" i="4"/>
  <c r="AM18" i="4"/>
  <c r="AK17" i="5" s="1"/>
  <c r="AC18" i="4"/>
  <c r="Z18" i="4"/>
  <c r="S18" i="4"/>
  <c r="P18" i="4"/>
  <c r="AM17" i="4"/>
  <c r="AK16" i="5" s="1"/>
  <c r="AC17" i="4"/>
  <c r="Z17" i="4"/>
  <c r="S17" i="4"/>
  <c r="P17" i="4"/>
  <c r="AM16" i="4"/>
  <c r="AK15" i="5" s="1"/>
  <c r="AC16" i="4"/>
  <c r="Z16" i="4"/>
  <c r="S16" i="4"/>
  <c r="P16" i="4"/>
  <c r="AM15" i="4"/>
  <c r="AK14" i="5" s="1"/>
  <c r="AC15" i="4"/>
  <c r="Z15" i="4"/>
  <c r="S15" i="4"/>
  <c r="P15" i="4"/>
  <c r="AM14" i="4"/>
  <c r="AK13" i="5" s="1"/>
  <c r="AC14" i="4"/>
  <c r="Z14" i="4"/>
  <c r="S14" i="4"/>
  <c r="P14" i="4"/>
  <c r="AM13" i="4"/>
  <c r="AK12" i="5" s="1"/>
  <c r="AC13" i="4"/>
  <c r="Z13" i="4"/>
  <c r="S13" i="4"/>
  <c r="P13" i="4"/>
  <c r="AM12" i="4"/>
  <c r="AK11" i="5" s="1"/>
  <c r="AC12" i="4"/>
  <c r="Z12" i="4"/>
  <c r="S12" i="4"/>
  <c r="P12" i="4"/>
  <c r="AM11" i="4"/>
  <c r="AK10" i="5" s="1"/>
  <c r="AC11" i="4"/>
  <c r="Z11" i="4"/>
  <c r="S11" i="4"/>
  <c r="P11" i="4"/>
  <c r="AM10" i="4"/>
  <c r="AK9" i="5" s="1"/>
  <c r="AC10" i="4"/>
  <c r="Z10" i="4"/>
  <c r="S10" i="4"/>
  <c r="P10" i="4"/>
  <c r="AM9" i="4"/>
  <c r="AK8" i="5" s="1"/>
  <c r="AC9" i="4"/>
  <c r="Z9" i="4"/>
  <c r="S9" i="4"/>
  <c r="P9" i="4"/>
  <c r="AM8" i="4"/>
  <c r="AK7" i="5" s="1"/>
  <c r="AC8" i="4"/>
  <c r="Z8" i="4"/>
  <c r="S8" i="4"/>
  <c r="P8" i="4"/>
  <c r="AM7" i="4"/>
  <c r="AK6" i="5" s="1"/>
  <c r="AC7" i="4"/>
  <c r="Z7" i="4"/>
  <c r="S7" i="4"/>
  <c r="P7" i="4"/>
  <c r="AM6" i="4"/>
  <c r="AK5" i="5" s="1"/>
  <c r="AC6" i="4"/>
  <c r="Z6" i="4"/>
  <c r="S6" i="4"/>
  <c r="P6" i="4"/>
  <c r="AM5" i="4"/>
  <c r="AK4" i="5" s="1"/>
  <c r="Z5" i="4"/>
  <c r="S5" i="4"/>
  <c r="P5" i="4"/>
  <c r="C28" i="4"/>
  <c r="C31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5" i="4"/>
  <c r="AE10" i="4" l="1"/>
  <c r="AF10" i="4" s="1"/>
  <c r="AE11" i="4"/>
  <c r="AF11" i="4" s="1"/>
  <c r="AE12" i="4"/>
  <c r="AF12" i="4" s="1"/>
  <c r="AE14" i="4"/>
  <c r="AF14" i="4" s="1"/>
  <c r="AE15" i="4"/>
  <c r="AF15" i="4" s="1"/>
  <c r="AE16" i="4"/>
  <c r="AF16" i="4" s="1"/>
  <c r="AE18" i="4"/>
  <c r="AF18" i="4" s="1"/>
  <c r="AE19" i="4"/>
  <c r="AF19" i="4" s="1"/>
  <c r="AE20" i="4"/>
  <c r="AF20" i="4" s="1"/>
  <c r="AE22" i="4"/>
  <c r="AF22" i="4" s="1"/>
  <c r="AE23" i="4"/>
  <c r="AF23" i="4" s="1"/>
  <c r="AE24" i="4"/>
  <c r="AF24" i="4" s="1"/>
  <c r="AE26" i="4"/>
  <c r="AF26" i="4" s="1"/>
  <c r="AE27" i="4"/>
  <c r="AF27" i="4" s="1"/>
  <c r="AE28" i="4"/>
  <c r="AF28" i="4" s="1"/>
  <c r="AE13" i="4"/>
  <c r="AF13" i="4" s="1"/>
  <c r="AE17" i="4"/>
  <c r="AF17" i="4" s="1"/>
  <c r="AE21" i="4"/>
  <c r="AF21" i="4" s="1"/>
  <c r="AE25" i="4"/>
  <c r="AF25" i="4" s="1"/>
  <c r="AE7" i="4"/>
  <c r="AE9" i="4"/>
  <c r="AE8" i="4"/>
  <c r="AE6" i="4"/>
  <c r="AE5" i="4"/>
  <c r="U5" i="4"/>
  <c r="U26" i="4"/>
  <c r="V26" i="4" s="1"/>
  <c r="U28" i="4"/>
  <c r="V28" i="4" s="1"/>
  <c r="U6" i="4"/>
  <c r="U8" i="4"/>
  <c r="U10" i="4"/>
  <c r="V10" i="4" s="1"/>
  <c r="U12" i="4"/>
  <c r="V12" i="4" s="1"/>
  <c r="U14" i="4"/>
  <c r="V14" i="4" s="1"/>
  <c r="U16" i="4"/>
  <c r="V16" i="4" s="1"/>
  <c r="U18" i="4"/>
  <c r="V18" i="4" s="1"/>
  <c r="U20" i="4"/>
  <c r="V20" i="4" s="1"/>
  <c r="U22" i="4"/>
  <c r="V22" i="4" s="1"/>
  <c r="U24" i="4"/>
  <c r="V24" i="4" s="1"/>
  <c r="U7" i="4"/>
  <c r="U9" i="4"/>
  <c r="U11" i="4"/>
  <c r="V11" i="4" s="1"/>
  <c r="U13" i="4"/>
  <c r="V13" i="4" s="1"/>
  <c r="U15" i="4"/>
  <c r="V15" i="4" s="1"/>
  <c r="U17" i="4"/>
  <c r="V17" i="4" s="1"/>
  <c r="U19" i="4"/>
  <c r="V19" i="4" s="1"/>
  <c r="U21" i="4"/>
  <c r="V21" i="4" s="1"/>
  <c r="U23" i="4"/>
  <c r="V23" i="4" s="1"/>
  <c r="U25" i="4"/>
  <c r="V25" i="4" s="1"/>
  <c r="U27" i="4"/>
  <c r="V27" i="4" s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5" i="3"/>
  <c r="AD26" i="5" l="1"/>
  <c r="W27" i="4"/>
  <c r="AE26" i="5" s="1"/>
  <c r="AD22" i="5"/>
  <c r="W23" i="4"/>
  <c r="AE22" i="5" s="1"/>
  <c r="AD18" i="5"/>
  <c r="W19" i="4"/>
  <c r="AE18" i="5" s="1"/>
  <c r="AD14" i="5"/>
  <c r="W15" i="4"/>
  <c r="AE14" i="5" s="1"/>
  <c r="AD10" i="5"/>
  <c r="W11" i="4"/>
  <c r="AE10" i="5" s="1"/>
  <c r="W22" i="4"/>
  <c r="AE21" i="5" s="1"/>
  <c r="AD21" i="5"/>
  <c r="W18" i="4"/>
  <c r="AE17" i="5" s="1"/>
  <c r="AD17" i="5"/>
  <c r="W14" i="4"/>
  <c r="AE13" i="5" s="1"/>
  <c r="AD13" i="5"/>
  <c r="W10" i="4"/>
  <c r="AE9" i="5" s="1"/>
  <c r="AD9" i="5"/>
  <c r="W26" i="4"/>
  <c r="AE25" i="5" s="1"/>
  <c r="AD25" i="5"/>
  <c r="AG21" i="4"/>
  <c r="AG20" i="5" s="1"/>
  <c r="AF20" i="5"/>
  <c r="AG13" i="4"/>
  <c r="AG12" i="5" s="1"/>
  <c r="AF12" i="5"/>
  <c r="AG27" i="4"/>
  <c r="AG26" i="5" s="1"/>
  <c r="AF26" i="5"/>
  <c r="AF23" i="5"/>
  <c r="AG24" i="4"/>
  <c r="AG23" i="5" s="1"/>
  <c r="AF21" i="5"/>
  <c r="AG22" i="4"/>
  <c r="AG21" i="5" s="1"/>
  <c r="AG19" i="4"/>
  <c r="AG18" i="5" s="1"/>
  <c r="AF18" i="5"/>
  <c r="AF15" i="5"/>
  <c r="AG16" i="4"/>
  <c r="AG15" i="5" s="1"/>
  <c r="AF13" i="5"/>
  <c r="AG14" i="4"/>
  <c r="AG13" i="5" s="1"/>
  <c r="AG11" i="4"/>
  <c r="AG10" i="5" s="1"/>
  <c r="AF10" i="5"/>
  <c r="AD24" i="5"/>
  <c r="W25" i="4"/>
  <c r="AE24" i="5" s="1"/>
  <c r="AD20" i="5"/>
  <c r="W21" i="4"/>
  <c r="AE20" i="5" s="1"/>
  <c r="AD16" i="5"/>
  <c r="W17" i="4"/>
  <c r="AE16" i="5" s="1"/>
  <c r="AD12" i="5"/>
  <c r="W13" i="4"/>
  <c r="AE12" i="5" s="1"/>
  <c r="W24" i="4"/>
  <c r="AE23" i="5" s="1"/>
  <c r="AD23" i="5"/>
  <c r="W20" i="4"/>
  <c r="AE19" i="5" s="1"/>
  <c r="AD19" i="5"/>
  <c r="W16" i="4"/>
  <c r="AE15" i="5" s="1"/>
  <c r="AD15" i="5"/>
  <c r="W12" i="4"/>
  <c r="AE11" i="5" s="1"/>
  <c r="AD11" i="5"/>
  <c r="W28" i="4"/>
  <c r="AE27" i="5" s="1"/>
  <c r="AD27" i="5"/>
  <c r="AG25" i="4"/>
  <c r="AG24" i="5" s="1"/>
  <c r="AF24" i="5"/>
  <c r="AG17" i="4"/>
  <c r="AG16" i="5" s="1"/>
  <c r="AF16" i="5"/>
  <c r="AF27" i="5"/>
  <c r="AG28" i="4"/>
  <c r="AG27" i="5" s="1"/>
  <c r="AF25" i="5"/>
  <c r="AG26" i="4"/>
  <c r="AG25" i="5" s="1"/>
  <c r="AG23" i="4"/>
  <c r="AG22" i="5" s="1"/>
  <c r="AF22" i="5"/>
  <c r="AF19" i="5"/>
  <c r="AG20" i="4"/>
  <c r="AG19" i="5" s="1"/>
  <c r="AF17" i="5"/>
  <c r="AG18" i="4"/>
  <c r="AG17" i="5" s="1"/>
  <c r="AG15" i="4"/>
  <c r="AG14" i="5" s="1"/>
  <c r="AF14" i="5"/>
  <c r="AF11" i="5"/>
  <c r="AG12" i="4"/>
  <c r="AG11" i="5" s="1"/>
  <c r="AF9" i="5"/>
  <c r="AG10" i="4"/>
  <c r="AG9" i="5" s="1"/>
  <c r="AF5" i="4"/>
  <c r="AF8" i="4"/>
  <c r="AF9" i="4"/>
  <c r="AF7" i="4"/>
  <c r="AF6" i="4"/>
  <c r="V9" i="4"/>
  <c r="V8" i="4"/>
  <c r="V7" i="4"/>
  <c r="V6" i="4"/>
  <c r="V5" i="4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AD4" i="5" l="1"/>
  <c r="W5" i="4"/>
  <c r="AE4" i="5" s="1"/>
  <c r="W7" i="4"/>
  <c r="AE6" i="5" s="1"/>
  <c r="AD6" i="5"/>
  <c r="W9" i="4"/>
  <c r="AE8" i="5" s="1"/>
  <c r="AD8" i="5"/>
  <c r="AG7" i="4"/>
  <c r="AG6" i="5" s="1"/>
  <c r="AF6" i="5"/>
  <c r="AF7" i="5"/>
  <c r="AG8" i="4"/>
  <c r="AG7" i="5" s="1"/>
  <c r="AD5" i="5"/>
  <c r="W6" i="4"/>
  <c r="AE5" i="5" s="1"/>
  <c r="AD7" i="5"/>
  <c r="W8" i="4"/>
  <c r="AE7" i="5" s="1"/>
  <c r="AF5" i="5"/>
  <c r="AG6" i="4"/>
  <c r="AG5" i="5" s="1"/>
  <c r="AG9" i="4"/>
  <c r="AG8" i="5" s="1"/>
  <c r="AF8" i="5"/>
  <c r="AF4" i="5"/>
  <c r="AG5" i="4"/>
  <c r="AG4" i="5" s="1"/>
  <c r="CJ11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4" i="3"/>
  <c r="CJ25" i="3"/>
  <c r="CJ26" i="3"/>
  <c r="CJ27" i="3"/>
  <c r="CJ28" i="3"/>
  <c r="DM28" i="3"/>
  <c r="DL28" i="3"/>
  <c r="DK28" i="3"/>
  <c r="DI28" i="3"/>
  <c r="DH28" i="3"/>
  <c r="DG28" i="3"/>
  <c r="BO28" i="3" s="1"/>
  <c r="DM27" i="3"/>
  <c r="DL27" i="3"/>
  <c r="DK27" i="3"/>
  <c r="DI27" i="3"/>
  <c r="DH27" i="3"/>
  <c r="DG27" i="3"/>
  <c r="BO27" i="3" s="1"/>
  <c r="DM26" i="3"/>
  <c r="DL26" i="3"/>
  <c r="DK26" i="3"/>
  <c r="DI26" i="3"/>
  <c r="DH26" i="3"/>
  <c r="DG26" i="3"/>
  <c r="BO26" i="3" s="1"/>
  <c r="DM25" i="3"/>
  <c r="DL25" i="3"/>
  <c r="DK25" i="3"/>
  <c r="DI25" i="3"/>
  <c r="DH25" i="3"/>
  <c r="DG25" i="3"/>
  <c r="BO25" i="3" s="1"/>
  <c r="DM24" i="3"/>
  <c r="DL24" i="3"/>
  <c r="DK24" i="3"/>
  <c r="DI24" i="3"/>
  <c r="DH24" i="3"/>
  <c r="DG24" i="3"/>
  <c r="BO24" i="3" s="1"/>
  <c r="DM23" i="3"/>
  <c r="DL23" i="3"/>
  <c r="DK23" i="3"/>
  <c r="DI23" i="3"/>
  <c r="DH23" i="3"/>
  <c r="DG23" i="3"/>
  <c r="BO23" i="3" s="1"/>
  <c r="DM22" i="3"/>
  <c r="DL22" i="3"/>
  <c r="DK22" i="3"/>
  <c r="DI22" i="3"/>
  <c r="DH22" i="3"/>
  <c r="DG22" i="3"/>
  <c r="BO22" i="3" s="1"/>
  <c r="DM21" i="3"/>
  <c r="DL21" i="3"/>
  <c r="DK21" i="3"/>
  <c r="DI21" i="3"/>
  <c r="DH21" i="3"/>
  <c r="DG21" i="3"/>
  <c r="BO21" i="3" s="1"/>
  <c r="DM20" i="3"/>
  <c r="DL20" i="3"/>
  <c r="DK20" i="3"/>
  <c r="DI20" i="3"/>
  <c r="DH20" i="3"/>
  <c r="DG20" i="3"/>
  <c r="DM19" i="3"/>
  <c r="DL19" i="3"/>
  <c r="DK19" i="3"/>
  <c r="DI19" i="3"/>
  <c r="DH19" i="3"/>
  <c r="DG19" i="3"/>
  <c r="BO19" i="3" s="1"/>
  <c r="DM18" i="3"/>
  <c r="DL18" i="3"/>
  <c r="DK18" i="3"/>
  <c r="DI18" i="3"/>
  <c r="DH18" i="3"/>
  <c r="DG18" i="3"/>
  <c r="BO18" i="3" s="1"/>
  <c r="DM17" i="3"/>
  <c r="DL17" i="3"/>
  <c r="DK17" i="3"/>
  <c r="DI17" i="3"/>
  <c r="DH17" i="3"/>
  <c r="DG17" i="3"/>
  <c r="BO17" i="3" s="1"/>
  <c r="DM16" i="3"/>
  <c r="DL16" i="3"/>
  <c r="DK16" i="3"/>
  <c r="DI16" i="3"/>
  <c r="DH16" i="3"/>
  <c r="DG16" i="3"/>
  <c r="BO16" i="3" s="1"/>
  <c r="DM15" i="3"/>
  <c r="DL15" i="3"/>
  <c r="DK15" i="3"/>
  <c r="DI15" i="3"/>
  <c r="DH15" i="3"/>
  <c r="DG15" i="3"/>
  <c r="BO15" i="3" s="1"/>
  <c r="DM14" i="3"/>
  <c r="DL14" i="3"/>
  <c r="DK14" i="3"/>
  <c r="DI14" i="3"/>
  <c r="DH14" i="3"/>
  <c r="DG14" i="3"/>
  <c r="BO14" i="3" s="1"/>
  <c r="DM13" i="3"/>
  <c r="DL13" i="3"/>
  <c r="DK13" i="3"/>
  <c r="DI13" i="3"/>
  <c r="DH13" i="3"/>
  <c r="DG13" i="3"/>
  <c r="BO13" i="3" s="1"/>
  <c r="DM12" i="3"/>
  <c r="DL12" i="3"/>
  <c r="DK12" i="3"/>
  <c r="DI12" i="3"/>
  <c r="DH12" i="3"/>
  <c r="DG12" i="3"/>
  <c r="BO12" i="3" s="1"/>
  <c r="DM11" i="3"/>
  <c r="DL11" i="3"/>
  <c r="DK11" i="3"/>
  <c r="DI11" i="3"/>
  <c r="DH11" i="3"/>
  <c r="DG11" i="3"/>
  <c r="BO11" i="3" s="1"/>
  <c r="DM10" i="3"/>
  <c r="DL10" i="3"/>
  <c r="DK10" i="3"/>
  <c r="DI10" i="3"/>
  <c r="DH10" i="3"/>
  <c r="DG10" i="3"/>
  <c r="DM9" i="3"/>
  <c r="DL9" i="3"/>
  <c r="DK9" i="3"/>
  <c r="DI9" i="3"/>
  <c r="DH9" i="3"/>
  <c r="DG9" i="3"/>
  <c r="DM8" i="3"/>
  <c r="DL8" i="3"/>
  <c r="DK8" i="3"/>
  <c r="DI8" i="3"/>
  <c r="DH8" i="3"/>
  <c r="DG8" i="3"/>
  <c r="DM7" i="3"/>
  <c r="DL7" i="3"/>
  <c r="DK7" i="3"/>
  <c r="DI7" i="3"/>
  <c r="DH7" i="3"/>
  <c r="DG7" i="3"/>
  <c r="DM6" i="3"/>
  <c r="DL6" i="3"/>
  <c r="DK6" i="3"/>
  <c r="DI6" i="3"/>
  <c r="DH6" i="3"/>
  <c r="DG6" i="3"/>
  <c r="DM5" i="3"/>
  <c r="DL5" i="3"/>
  <c r="DK5" i="3"/>
  <c r="DI5" i="3"/>
  <c r="DH5" i="3"/>
  <c r="DG5" i="3"/>
  <c r="DC6" i="3"/>
  <c r="DD6" i="3"/>
  <c r="DE6" i="3"/>
  <c r="DC7" i="3"/>
  <c r="DD7" i="3"/>
  <c r="DE7" i="3"/>
  <c r="DC8" i="3"/>
  <c r="DD8" i="3"/>
  <c r="DE8" i="3"/>
  <c r="DC9" i="3"/>
  <c r="DD9" i="3"/>
  <c r="DE9" i="3"/>
  <c r="DC10" i="3"/>
  <c r="DD10" i="3"/>
  <c r="DE10" i="3"/>
  <c r="DC11" i="3"/>
  <c r="DD11" i="3"/>
  <c r="DE11" i="3"/>
  <c r="DC12" i="3"/>
  <c r="DD12" i="3"/>
  <c r="DE12" i="3"/>
  <c r="DC13" i="3"/>
  <c r="DD13" i="3"/>
  <c r="DE13" i="3"/>
  <c r="DC14" i="3"/>
  <c r="DD14" i="3"/>
  <c r="DE14" i="3"/>
  <c r="DC15" i="3"/>
  <c r="DD15" i="3"/>
  <c r="DE15" i="3"/>
  <c r="DC16" i="3"/>
  <c r="DD16" i="3"/>
  <c r="DE16" i="3"/>
  <c r="DC17" i="3"/>
  <c r="DD17" i="3"/>
  <c r="DE17" i="3"/>
  <c r="DC18" i="3"/>
  <c r="DD18" i="3"/>
  <c r="DE18" i="3"/>
  <c r="DC19" i="3"/>
  <c r="DD19" i="3"/>
  <c r="DE19" i="3"/>
  <c r="DC20" i="3"/>
  <c r="DD20" i="3"/>
  <c r="DE20" i="3"/>
  <c r="DC21" i="3"/>
  <c r="DD21" i="3"/>
  <c r="DE21" i="3"/>
  <c r="DC22" i="3"/>
  <c r="DD22" i="3"/>
  <c r="DE22" i="3"/>
  <c r="DC23" i="3"/>
  <c r="DD23" i="3"/>
  <c r="DE23" i="3"/>
  <c r="DC24" i="3"/>
  <c r="DD24" i="3"/>
  <c r="DE24" i="3"/>
  <c r="DC25" i="3"/>
  <c r="DD25" i="3"/>
  <c r="DE25" i="3"/>
  <c r="DC26" i="3"/>
  <c r="DD26" i="3"/>
  <c r="DE26" i="3"/>
  <c r="DC27" i="3"/>
  <c r="DD27" i="3"/>
  <c r="DE27" i="3"/>
  <c r="DC28" i="3"/>
  <c r="DD28" i="3"/>
  <c r="DE28" i="3"/>
  <c r="DE5" i="3"/>
  <c r="DD5" i="3"/>
  <c r="DC5" i="3"/>
  <c r="CY6" i="3"/>
  <c r="CZ6" i="3"/>
  <c r="DA6" i="3"/>
  <c r="CY7" i="3"/>
  <c r="CZ7" i="3"/>
  <c r="DA7" i="3"/>
  <c r="CY8" i="3"/>
  <c r="CZ8" i="3"/>
  <c r="DA8" i="3"/>
  <c r="CY9" i="3"/>
  <c r="CZ9" i="3"/>
  <c r="DA9" i="3"/>
  <c r="CY10" i="3"/>
  <c r="CZ10" i="3"/>
  <c r="DA10" i="3"/>
  <c r="CY11" i="3"/>
  <c r="CZ11" i="3"/>
  <c r="DA11" i="3"/>
  <c r="CY12" i="3"/>
  <c r="CZ12" i="3"/>
  <c r="DA12" i="3"/>
  <c r="CY13" i="3"/>
  <c r="CZ13" i="3"/>
  <c r="DA13" i="3"/>
  <c r="CY14" i="3"/>
  <c r="CZ14" i="3"/>
  <c r="DA14" i="3"/>
  <c r="CY15" i="3"/>
  <c r="CZ15" i="3"/>
  <c r="DA15" i="3"/>
  <c r="CY16" i="3"/>
  <c r="CZ16" i="3"/>
  <c r="DA16" i="3"/>
  <c r="CY17" i="3"/>
  <c r="CZ17" i="3"/>
  <c r="DA17" i="3"/>
  <c r="CY18" i="3"/>
  <c r="CZ18" i="3"/>
  <c r="DA18" i="3"/>
  <c r="CY19" i="3"/>
  <c r="CZ19" i="3"/>
  <c r="DA19" i="3"/>
  <c r="CY20" i="3"/>
  <c r="CZ20" i="3"/>
  <c r="DA20" i="3"/>
  <c r="CY21" i="3"/>
  <c r="CZ21" i="3"/>
  <c r="DA21" i="3"/>
  <c r="CY22" i="3"/>
  <c r="CZ22" i="3"/>
  <c r="DA22" i="3"/>
  <c r="CY23" i="3"/>
  <c r="CZ23" i="3"/>
  <c r="DA23" i="3"/>
  <c r="CY24" i="3"/>
  <c r="CZ24" i="3"/>
  <c r="DA24" i="3"/>
  <c r="CY25" i="3"/>
  <c r="CZ25" i="3"/>
  <c r="DA25" i="3"/>
  <c r="CY26" i="3"/>
  <c r="CZ26" i="3"/>
  <c r="DA26" i="3"/>
  <c r="CY27" i="3"/>
  <c r="CZ27" i="3"/>
  <c r="DA27" i="3"/>
  <c r="CY28" i="3"/>
  <c r="CZ28" i="3"/>
  <c r="DA28" i="3"/>
  <c r="DA5" i="3"/>
  <c r="CZ5" i="3"/>
  <c r="CY5" i="3"/>
  <c r="AI5" i="3" s="1"/>
  <c r="AP30" i="2"/>
  <c r="H30" i="2"/>
  <c r="AP29" i="2"/>
  <c r="H29" i="2"/>
  <c r="AP28" i="2"/>
  <c r="H28" i="2"/>
  <c r="AP27" i="2"/>
  <c r="H27" i="2"/>
  <c r="AP26" i="2"/>
  <c r="H26" i="2"/>
  <c r="AP25" i="2"/>
  <c r="H25" i="2"/>
  <c r="AP24" i="2"/>
  <c r="H24" i="2"/>
  <c r="AP23" i="2"/>
  <c r="H23" i="2"/>
  <c r="AP22" i="2"/>
  <c r="H22" i="2"/>
  <c r="AP21" i="2"/>
  <c r="H21" i="2"/>
  <c r="AP20" i="2"/>
  <c r="H20" i="2"/>
  <c r="AP19" i="2"/>
  <c r="H19" i="2"/>
  <c r="AP18" i="2"/>
  <c r="H18" i="2"/>
  <c r="AP17" i="2"/>
  <c r="H17" i="2"/>
  <c r="AP16" i="2"/>
  <c r="H16" i="2"/>
  <c r="AP15" i="2"/>
  <c r="H15" i="2"/>
  <c r="AP14" i="2"/>
  <c r="H14" i="2"/>
  <c r="AP13" i="2"/>
  <c r="H13" i="2"/>
  <c r="AP12" i="2"/>
  <c r="H12" i="2"/>
  <c r="AP11" i="2"/>
  <c r="H11" i="2"/>
  <c r="AP10" i="2"/>
  <c r="H10" i="2"/>
  <c r="AP9" i="2"/>
  <c r="H9" i="2"/>
  <c r="AP8" i="2"/>
  <c r="H8" i="2"/>
  <c r="AP7" i="2"/>
  <c r="H7" i="2"/>
  <c r="AM10" i="5" l="1"/>
  <c r="E11" i="3"/>
  <c r="AM11" i="5"/>
  <c r="E12" i="3"/>
  <c r="AM12" i="5"/>
  <c r="E13" i="3"/>
  <c r="AM13" i="5"/>
  <c r="E14" i="3"/>
  <c r="AM14" i="5"/>
  <c r="E15" i="3"/>
  <c r="AM15" i="5"/>
  <c r="E16" i="3"/>
  <c r="AM16" i="5"/>
  <c r="E17" i="3"/>
  <c r="AM17" i="5"/>
  <c r="E18" i="3"/>
  <c r="AM18" i="5"/>
  <c r="E19" i="3"/>
  <c r="AM19" i="5"/>
  <c r="E20" i="3"/>
  <c r="AM20" i="5"/>
  <c r="E21" i="3"/>
  <c r="AM21" i="5"/>
  <c r="E22" i="3"/>
  <c r="AM22" i="5"/>
  <c r="E23" i="3"/>
  <c r="AM23" i="5"/>
  <c r="E24" i="3"/>
  <c r="AM24" i="5"/>
  <c r="E25" i="3"/>
  <c r="AM25" i="5"/>
  <c r="E26" i="3"/>
  <c r="AM26" i="5"/>
  <c r="E27" i="3"/>
  <c r="AM27" i="5"/>
  <c r="E28" i="3"/>
  <c r="AM4" i="5"/>
  <c r="E5" i="4"/>
  <c r="E5" i="3"/>
  <c r="AM5" i="5"/>
  <c r="E6" i="3"/>
  <c r="AM6" i="5"/>
  <c r="E7" i="3"/>
  <c r="AM7" i="5"/>
  <c r="E8" i="3"/>
  <c r="AM8" i="5"/>
  <c r="E9" i="3"/>
  <c r="AM9" i="5"/>
  <c r="E10" i="3"/>
  <c r="BO5" i="3"/>
  <c r="BS5" i="3"/>
  <c r="BO6" i="3"/>
  <c r="BS6" i="3"/>
  <c r="BO7" i="3"/>
  <c r="BS7" i="3"/>
  <c r="BO8" i="3"/>
  <c r="BS8" i="3"/>
  <c r="BO9" i="3"/>
  <c r="BS9" i="3"/>
  <c r="BO10" i="3"/>
  <c r="BS10" i="3"/>
  <c r="BO20" i="3"/>
  <c r="AI27" i="3"/>
  <c r="AI25" i="3"/>
  <c r="AI23" i="3"/>
  <c r="AI21" i="3"/>
  <c r="AI19" i="3"/>
  <c r="AI17" i="3"/>
  <c r="AI15" i="3"/>
  <c r="AI13" i="3"/>
  <c r="AI11" i="3"/>
  <c r="AI9" i="3"/>
  <c r="AI7" i="3"/>
  <c r="AM5" i="3"/>
  <c r="AM27" i="3"/>
  <c r="AM25" i="3"/>
  <c r="AM23" i="3"/>
  <c r="AM21" i="3"/>
  <c r="AM19" i="3"/>
  <c r="AM17" i="3"/>
  <c r="AM15" i="3"/>
  <c r="AM13" i="3"/>
  <c r="AM11" i="3"/>
  <c r="AM9" i="3"/>
  <c r="AM7" i="3"/>
  <c r="AI28" i="3"/>
  <c r="AI26" i="3"/>
  <c r="AI24" i="3"/>
  <c r="AI22" i="3"/>
  <c r="AI20" i="3"/>
  <c r="AI18" i="3"/>
  <c r="AI16" i="3"/>
  <c r="AI14" i="3"/>
  <c r="AI12" i="3"/>
  <c r="AI10" i="3"/>
  <c r="AI8" i="3"/>
  <c r="AM28" i="3"/>
  <c r="AM26" i="3"/>
  <c r="AM24" i="3"/>
  <c r="AM22" i="3"/>
  <c r="AM20" i="3"/>
  <c r="AM18" i="3"/>
  <c r="AM16" i="3"/>
  <c r="AM14" i="3"/>
  <c r="AM12" i="3"/>
  <c r="AM10" i="3"/>
  <c r="AM8" i="3"/>
  <c r="BS11" i="3"/>
  <c r="BS12" i="3"/>
  <c r="BS13" i="3"/>
  <c r="BS14" i="3"/>
  <c r="BS15" i="3"/>
  <c r="BS16" i="3"/>
  <c r="BS17" i="3"/>
  <c r="BS18" i="3"/>
  <c r="BS19" i="3"/>
  <c r="BS20" i="3"/>
  <c r="BS21" i="3"/>
  <c r="BS22" i="3"/>
  <c r="BS23" i="3"/>
  <c r="BS24" i="3"/>
  <c r="BS25" i="3"/>
  <c r="BS26" i="3"/>
  <c r="BS27" i="3"/>
  <c r="BS28" i="3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11" i="4"/>
  <c r="E10" i="4"/>
  <c r="E9" i="4"/>
  <c r="E8" i="4"/>
  <c r="E7" i="4"/>
  <c r="E6" i="4"/>
  <c r="AI6" i="3"/>
  <c r="AM6" i="3" s="1"/>
  <c r="CR11" i="3" l="1"/>
  <c r="CU11" i="3" s="1"/>
  <c r="CR14" i="3"/>
  <c r="CU14" i="3" s="1"/>
  <c r="CR18" i="3"/>
  <c r="CU18" i="3" s="1"/>
  <c r="CR22" i="3"/>
  <c r="CU22" i="3" s="1"/>
  <c r="CR26" i="3"/>
  <c r="CU26" i="3" s="1"/>
  <c r="CR7" i="3"/>
  <c r="CU7" i="3" s="1"/>
  <c r="CR15" i="3"/>
  <c r="CU15" i="3" s="1"/>
  <c r="CR19" i="3"/>
  <c r="CU19" i="3" s="1"/>
  <c r="CR23" i="3"/>
  <c r="CU23" i="3" s="1"/>
  <c r="CR27" i="3"/>
  <c r="CU27" i="3" s="1"/>
  <c r="CR10" i="3"/>
  <c r="CU10" i="3" s="1"/>
  <c r="CR13" i="3"/>
  <c r="CU13" i="3" s="1"/>
  <c r="CR17" i="3"/>
  <c r="CU17" i="3" s="1"/>
  <c r="CR21" i="3"/>
  <c r="CU21" i="3" s="1"/>
  <c r="CR25" i="3"/>
  <c r="CU25" i="3" s="1"/>
  <c r="CR8" i="3"/>
  <c r="CU8" i="3" s="1"/>
  <c r="CR12" i="3"/>
  <c r="CU12" i="3" s="1"/>
  <c r="CR20" i="3"/>
  <c r="CU20" i="3" s="1"/>
  <c r="CR24" i="3"/>
  <c r="CU24" i="3" s="1"/>
  <c r="CR28" i="3"/>
  <c r="CU28" i="3" s="1"/>
  <c r="CR9" i="3"/>
  <c r="CU9" i="3" s="1"/>
  <c r="CR16" i="3"/>
  <c r="CU16" i="3" s="1"/>
  <c r="AI16" i="4" l="1"/>
  <c r="AI28" i="4"/>
  <c r="AI20" i="4"/>
  <c r="AI8" i="4"/>
  <c r="AI21" i="4"/>
  <c r="AI13" i="4"/>
  <c r="AI27" i="4"/>
  <c r="AI19" i="4"/>
  <c r="AI7" i="4"/>
  <c r="AI22" i="4"/>
  <c r="AI14" i="4"/>
  <c r="AI9" i="4"/>
  <c r="AI24" i="4"/>
  <c r="AI12" i="4"/>
  <c r="AI25" i="4"/>
  <c r="AI17" i="4"/>
  <c r="AI10" i="4"/>
  <c r="AI23" i="4"/>
  <c r="AI15" i="4"/>
  <c r="AI26" i="4"/>
  <c r="AI18" i="4"/>
  <c r="AI11" i="4"/>
  <c r="CR5" i="3"/>
  <c r="CU5" i="3" s="1"/>
  <c r="CR6" i="3"/>
  <c r="AJ11" i="4" l="1"/>
  <c r="AI10" i="5" s="1"/>
  <c r="AH10" i="5"/>
  <c r="AJ26" i="4"/>
  <c r="AI25" i="5" s="1"/>
  <c r="AH25" i="5"/>
  <c r="AJ23" i="4"/>
  <c r="AI22" i="5" s="1"/>
  <c r="AH22" i="5"/>
  <c r="AJ17" i="4"/>
  <c r="AI16" i="5" s="1"/>
  <c r="AH16" i="5"/>
  <c r="AJ12" i="4"/>
  <c r="AI11" i="5" s="1"/>
  <c r="AH11" i="5"/>
  <c r="AJ9" i="4"/>
  <c r="AI8" i="5" s="1"/>
  <c r="AH8" i="5"/>
  <c r="AJ22" i="4"/>
  <c r="AI21" i="5" s="1"/>
  <c r="AH21" i="5"/>
  <c r="AJ19" i="4"/>
  <c r="AI18" i="5" s="1"/>
  <c r="AH18" i="5"/>
  <c r="AJ13" i="4"/>
  <c r="AI12" i="5" s="1"/>
  <c r="AH12" i="5"/>
  <c r="AJ8" i="4"/>
  <c r="AI7" i="5" s="1"/>
  <c r="AH7" i="5"/>
  <c r="AJ28" i="4"/>
  <c r="AI27" i="5" s="1"/>
  <c r="AH27" i="5"/>
  <c r="AJ18" i="4"/>
  <c r="AI17" i="5" s="1"/>
  <c r="AH17" i="5"/>
  <c r="AJ15" i="4"/>
  <c r="AI14" i="5" s="1"/>
  <c r="AH14" i="5"/>
  <c r="AJ10" i="4"/>
  <c r="AI9" i="5" s="1"/>
  <c r="AH9" i="5"/>
  <c r="AJ25" i="4"/>
  <c r="AI24" i="5" s="1"/>
  <c r="AH24" i="5"/>
  <c r="AJ24" i="4"/>
  <c r="AI23" i="5" s="1"/>
  <c r="AH23" i="5"/>
  <c r="AJ14" i="4"/>
  <c r="AI13" i="5" s="1"/>
  <c r="AH13" i="5"/>
  <c r="AJ7" i="4"/>
  <c r="AI6" i="5" s="1"/>
  <c r="AH6" i="5"/>
  <c r="AJ27" i="4"/>
  <c r="AI26" i="5" s="1"/>
  <c r="AH26" i="5"/>
  <c r="AJ21" i="4"/>
  <c r="AI20" i="5" s="1"/>
  <c r="AH20" i="5"/>
  <c r="AJ20" i="4"/>
  <c r="AI19" i="5" s="1"/>
  <c r="AH19" i="5"/>
  <c r="AJ16" i="4"/>
  <c r="AI15" i="5" s="1"/>
  <c r="AH15" i="5"/>
  <c r="BI11" i="4"/>
  <c r="BB11" i="4"/>
  <c r="BJ11" i="4"/>
  <c r="BR11" i="4"/>
  <c r="BG11" i="4"/>
  <c r="BM11" i="4"/>
  <c r="BA11" i="4"/>
  <c r="AZ11" i="4"/>
  <c r="BH11" i="4"/>
  <c r="BP11" i="4"/>
  <c r="BC11" i="4"/>
  <c r="BS11" i="4"/>
  <c r="BE11" i="4"/>
  <c r="AX11" i="4"/>
  <c r="BN11" i="4"/>
  <c r="BO11" i="4"/>
  <c r="BQ11" i="4"/>
  <c r="BL11" i="4"/>
  <c r="BK11" i="4"/>
  <c r="BF11" i="4"/>
  <c r="AY11" i="4"/>
  <c r="AW11" i="4"/>
  <c r="BD11" i="4"/>
  <c r="BT11" i="4"/>
  <c r="AX18" i="4"/>
  <c r="BJ26" i="4"/>
  <c r="BK26" i="4"/>
  <c r="BD26" i="4"/>
  <c r="BR26" i="4"/>
  <c r="BG26" i="4"/>
  <c r="AZ26" i="4"/>
  <c r="BF26" i="4"/>
  <c r="BS15" i="4"/>
  <c r="BM23" i="4"/>
  <c r="BL23" i="4"/>
  <c r="BK23" i="4"/>
  <c r="BE23" i="4"/>
  <c r="BH23" i="4"/>
  <c r="BS23" i="4"/>
  <c r="BR23" i="4"/>
  <c r="BJ17" i="4"/>
  <c r="BR25" i="4"/>
  <c r="BO25" i="4"/>
  <c r="BK24" i="4"/>
  <c r="BC24" i="4"/>
  <c r="BN9" i="4"/>
  <c r="AZ9" i="4"/>
  <c r="BS9" i="4"/>
  <c r="BF9" i="4"/>
  <c r="AW9" i="4"/>
  <c r="BC9" i="4"/>
  <c r="BL9" i="4"/>
  <c r="BG9" i="4"/>
  <c r="BQ9" i="4"/>
  <c r="BT9" i="4"/>
  <c r="BM9" i="4"/>
  <c r="BB9" i="4"/>
  <c r="BC22" i="4"/>
  <c r="BT7" i="4"/>
  <c r="BS19" i="4"/>
  <c r="AY27" i="4"/>
  <c r="BF13" i="4"/>
  <c r="BL21" i="4"/>
  <c r="BC21" i="4"/>
  <c r="BR20" i="4"/>
  <c r="BQ28" i="4"/>
  <c r="AI5" i="4"/>
  <c r="BA10" i="4"/>
  <c r="BL12" i="4"/>
  <c r="BF14" i="4"/>
  <c r="BD16" i="4"/>
  <c r="CU6" i="3"/>
  <c r="AJ5" i="4" l="1"/>
  <c r="AI4" i="5" s="1"/>
  <c r="AH4" i="5"/>
  <c r="BN14" i="4"/>
  <c r="BN28" i="4"/>
  <c r="AX14" i="4"/>
  <c r="BP12" i="4"/>
  <c r="AZ28" i="4"/>
  <c r="BK28" i="4"/>
  <c r="BE7" i="4"/>
  <c r="AY14" i="4"/>
  <c r="BA14" i="4"/>
  <c r="BM14" i="4"/>
  <c r="AY12" i="4"/>
  <c r="BE12" i="4"/>
  <c r="AX10" i="4"/>
  <c r="BG28" i="4"/>
  <c r="BD28" i="4"/>
  <c r="BR28" i="4"/>
  <c r="BI20" i="4"/>
  <c r="BE21" i="4"/>
  <c r="AZ21" i="4"/>
  <c r="BF10" i="4"/>
  <c r="BG12" i="4"/>
  <c r="BQ10" i="4"/>
  <c r="BJ10" i="4"/>
  <c r="BG14" i="4"/>
  <c r="BC12" i="4"/>
  <c r="AZ10" i="4"/>
  <c r="BP16" i="4"/>
  <c r="BJ8" i="4"/>
  <c r="AW21" i="4"/>
  <c r="BQ21" i="4"/>
  <c r="AY21" i="4"/>
  <c r="BD13" i="4"/>
  <c r="BO27" i="4"/>
  <c r="AX16" i="4"/>
  <c r="BE16" i="4"/>
  <c r="BI8" i="4"/>
  <c r="AX8" i="4"/>
  <c r="BT21" i="4"/>
  <c r="BS21" i="4"/>
  <c r="BR21" i="4"/>
  <c r="BA21" i="4"/>
  <c r="BO21" i="4"/>
  <c r="AX21" i="4"/>
  <c r="BT13" i="4"/>
  <c r="AW13" i="4"/>
  <c r="BI27" i="4"/>
  <c r="BS27" i="4"/>
  <c r="AZ7" i="4"/>
  <c r="BR9" i="4"/>
  <c r="BD9" i="4"/>
  <c r="BE9" i="4"/>
  <c r="BJ9" i="4"/>
  <c r="BI9" i="4"/>
  <c r="BK9" i="4"/>
  <c r="BH9" i="4"/>
  <c r="AY9" i="4"/>
  <c r="BA9" i="4"/>
  <c r="BP9" i="4"/>
  <c r="BO9" i="4"/>
  <c r="AX9" i="4"/>
  <c r="BB24" i="4"/>
  <c r="BG24" i="4"/>
  <c r="BN25" i="4"/>
  <c r="BD25" i="4"/>
  <c r="BB23" i="4"/>
  <c r="BQ23" i="4"/>
  <c r="BO23" i="4"/>
  <c r="BF23" i="4"/>
  <c r="BI23" i="4"/>
  <c r="BG23" i="4"/>
  <c r="BR15" i="4"/>
  <c r="BF8" i="4"/>
  <c r="BC8" i="4"/>
  <c r="BS8" i="4"/>
  <c r="BB20" i="4"/>
  <c r="AW27" i="4"/>
  <c r="BE27" i="4"/>
  <c r="BQ27" i="4"/>
  <c r="BB19" i="4"/>
  <c r="BH25" i="4"/>
  <c r="BF25" i="4"/>
  <c r="BK25" i="4"/>
  <c r="BJ23" i="4"/>
  <c r="BC23" i="4"/>
  <c r="BA23" i="4"/>
  <c r="BP23" i="4"/>
  <c r="AZ23" i="4"/>
  <c r="AW23" i="4"/>
  <c r="BN23" i="4"/>
  <c r="AX23" i="4"/>
  <c r="AY23" i="4"/>
  <c r="BT23" i="4"/>
  <c r="BD23" i="4"/>
  <c r="BI15" i="4"/>
  <c r="AW15" i="4"/>
  <c r="BA8" i="4"/>
  <c r="BK8" i="4"/>
  <c r="BR8" i="4"/>
  <c r="BO8" i="4"/>
  <c r="BM8" i="4"/>
  <c r="BQ8" i="4"/>
  <c r="BT20" i="4"/>
  <c r="BM20" i="4"/>
  <c r="BA27" i="4"/>
  <c r="BL27" i="4"/>
  <c r="AX27" i="4"/>
  <c r="BJ27" i="4"/>
  <c r="BT27" i="4"/>
  <c r="BP27" i="4"/>
  <c r="BL19" i="4"/>
  <c r="AW19" i="4"/>
  <c r="BM25" i="4"/>
  <c r="AY25" i="4"/>
  <c r="BB25" i="4"/>
  <c r="BI25" i="4"/>
  <c r="BT25" i="4"/>
  <c r="AW25" i="4"/>
  <c r="BC17" i="4"/>
  <c r="BE26" i="4"/>
  <c r="BP26" i="4"/>
  <c r="BN26" i="4"/>
  <c r="BI26" i="4"/>
  <c r="BT26" i="4"/>
  <c r="BB26" i="4"/>
  <c r="BI18" i="4"/>
  <c r="BH8" i="4"/>
  <c r="AY8" i="4"/>
  <c r="BL8" i="4"/>
  <c r="BP8" i="4"/>
  <c r="AW8" i="4"/>
  <c r="BD8" i="4"/>
  <c r="BE8" i="4"/>
  <c r="BN8" i="4"/>
  <c r="BT8" i="4"/>
  <c r="BG8" i="4"/>
  <c r="BB8" i="4"/>
  <c r="AZ8" i="4"/>
  <c r="BN20" i="4"/>
  <c r="AY20" i="4"/>
  <c r="BJ20" i="4"/>
  <c r="BK13" i="4"/>
  <c r="BG13" i="4"/>
  <c r="BP19" i="4"/>
  <c r="BD19" i="4"/>
  <c r="BH7" i="4"/>
  <c r="BD7" i="4"/>
  <c r="BR7" i="4"/>
  <c r="BP22" i="4"/>
  <c r="BE25" i="4"/>
  <c r="AZ25" i="4"/>
  <c r="BP25" i="4"/>
  <c r="BG25" i="4"/>
  <c r="AX25" i="4"/>
  <c r="BJ25" i="4"/>
  <c r="BA25" i="4"/>
  <c r="BQ25" i="4"/>
  <c r="BL25" i="4"/>
  <c r="BC25" i="4"/>
  <c r="BS25" i="4"/>
  <c r="BM17" i="4"/>
  <c r="BP17" i="4"/>
  <c r="AW26" i="4"/>
  <c r="BM26" i="4"/>
  <c r="BH26" i="4"/>
  <c r="AY26" i="4"/>
  <c r="BO26" i="4"/>
  <c r="AX26" i="4"/>
  <c r="BA26" i="4"/>
  <c r="BQ26" i="4"/>
  <c r="BL26" i="4"/>
  <c r="BC26" i="4"/>
  <c r="BS26" i="4"/>
  <c r="BC18" i="4"/>
  <c r="BJ18" i="4"/>
  <c r="BJ16" i="4"/>
  <c r="BQ16" i="4"/>
  <c r="BL16" i="4"/>
  <c r="BC14" i="4"/>
  <c r="BI14" i="4"/>
  <c r="BJ14" i="4"/>
  <c r="AW14" i="4"/>
  <c r="BB14" i="4"/>
  <c r="BS14" i="4"/>
  <c r="BF12" i="4"/>
  <c r="BM12" i="4"/>
  <c r="BT12" i="4"/>
  <c r="BJ12" i="4"/>
  <c r="AW12" i="4"/>
  <c r="BD12" i="4"/>
  <c r="BT10" i="4"/>
  <c r="BO10" i="4"/>
  <c r="BH10" i="4"/>
  <c r="BL10" i="4"/>
  <c r="BG10" i="4"/>
  <c r="BS10" i="4"/>
  <c r="BP28" i="4"/>
  <c r="AX28" i="4"/>
  <c r="BE28" i="4"/>
  <c r="BT28" i="4"/>
  <c r="BB28" i="4"/>
  <c r="BI28" i="4"/>
  <c r="BN21" i="4"/>
  <c r="BM21" i="4"/>
  <c r="BH21" i="4"/>
  <c r="BK21" i="4"/>
  <c r="BB21" i="4"/>
  <c r="BD21" i="4"/>
  <c r="BI21" i="4"/>
  <c r="BF21" i="4"/>
  <c r="BP21" i="4"/>
  <c r="BG21" i="4"/>
  <c r="BJ21" i="4"/>
  <c r="BF27" i="4"/>
  <c r="BN27" i="4"/>
  <c r="BK27" i="4"/>
  <c r="AZ27" i="4"/>
  <c r="BH27" i="4"/>
  <c r="BM27" i="4"/>
  <c r="BR27" i="4"/>
  <c r="BB27" i="4"/>
  <c r="BC27" i="4"/>
  <c r="BD27" i="4"/>
  <c r="BG27" i="4"/>
  <c r="BC7" i="4"/>
  <c r="BI7" i="4"/>
  <c r="AX7" i="4"/>
  <c r="BQ7" i="4"/>
  <c r="BM7" i="4"/>
  <c r="BN22" i="4"/>
  <c r="BJ24" i="4"/>
  <c r="AX24" i="4"/>
  <c r="BB17" i="4"/>
  <c r="BI17" i="4"/>
  <c r="AY15" i="4"/>
  <c r="BL15" i="4"/>
  <c r="BK18" i="4"/>
  <c r="BD18" i="4"/>
  <c r="BK20" i="4"/>
  <c r="BS20" i="4"/>
  <c r="BG20" i="4"/>
  <c r="BF20" i="4"/>
  <c r="BE20" i="4"/>
  <c r="BP20" i="4"/>
  <c r="BC20" i="4"/>
  <c r="BE13" i="4"/>
  <c r="AX13" i="4"/>
  <c r="BN13" i="4"/>
  <c r="BS13" i="4"/>
  <c r="AZ13" i="4"/>
  <c r="BP13" i="4"/>
  <c r="BB13" i="4"/>
  <c r="BM13" i="4"/>
  <c r="AY13" i="4"/>
  <c r="BJ13" i="4"/>
  <c r="BI13" i="4"/>
  <c r="BO13" i="4"/>
  <c r="BF19" i="4"/>
  <c r="BK19" i="4"/>
  <c r="BH19" i="4"/>
  <c r="BJ19" i="4"/>
  <c r="BE19" i="4"/>
  <c r="BT19" i="4"/>
  <c r="AY19" i="4"/>
  <c r="AZ19" i="4"/>
  <c r="BI19" i="4"/>
  <c r="BG19" i="4"/>
  <c r="BR19" i="4"/>
  <c r="BQ19" i="4"/>
  <c r="BD22" i="4"/>
  <c r="BT22" i="4"/>
  <c r="BI22" i="4"/>
  <c r="BE22" i="4"/>
  <c r="AZ22" i="4"/>
  <c r="BO22" i="4"/>
  <c r="BE24" i="4"/>
  <c r="BS24" i="4"/>
  <c r="BL24" i="4"/>
  <c r="BN24" i="4"/>
  <c r="BQ24" i="4"/>
  <c r="BP24" i="4"/>
  <c r="AZ24" i="4"/>
  <c r="BO24" i="4"/>
  <c r="BT24" i="4"/>
  <c r="AY24" i="4"/>
  <c r="AW24" i="4"/>
  <c r="BM24" i="4"/>
  <c r="BD17" i="4"/>
  <c r="AX17" i="4"/>
  <c r="AY17" i="4"/>
  <c r="BO17" i="4"/>
  <c r="AZ17" i="4"/>
  <c r="BA17" i="4"/>
  <c r="BQ17" i="4"/>
  <c r="BR17" i="4"/>
  <c r="BS17" i="4"/>
  <c r="BE17" i="4"/>
  <c r="BK17" i="4"/>
  <c r="AW17" i="4"/>
  <c r="BF15" i="4"/>
  <c r="BK15" i="4"/>
  <c r="BH15" i="4"/>
  <c r="BJ15" i="4"/>
  <c r="BE15" i="4"/>
  <c r="BD15" i="4"/>
  <c r="BN15" i="4"/>
  <c r="BP15" i="4"/>
  <c r="BA15" i="4"/>
  <c r="BT15" i="4"/>
  <c r="BO15" i="4"/>
  <c r="BB15" i="4"/>
  <c r="BF18" i="4"/>
  <c r="BS18" i="4"/>
  <c r="BO18" i="4"/>
  <c r="BP18" i="4"/>
  <c r="BM18" i="4"/>
  <c r="AW18" i="4"/>
  <c r="AY18" i="4"/>
  <c r="BR18" i="4"/>
  <c r="BB18" i="4"/>
  <c r="BA18" i="4"/>
  <c r="BG18" i="4"/>
  <c r="BT18" i="4"/>
  <c r="AY16" i="4"/>
  <c r="BS16" i="4"/>
  <c r="BA16" i="4"/>
  <c r="BG16" i="4"/>
  <c r="BR16" i="4"/>
  <c r="BL14" i="4"/>
  <c r="BT14" i="4"/>
  <c r="BO14" i="4"/>
  <c r="BP14" i="4"/>
  <c r="BQ14" i="4"/>
  <c r="AZ14" i="4"/>
  <c r="BK14" i="4"/>
  <c r="BE14" i="4"/>
  <c r="BR14" i="4"/>
  <c r="BH14" i="4"/>
  <c r="BD14" i="4"/>
  <c r="AX12" i="4"/>
  <c r="BN12" i="4"/>
  <c r="BO12" i="4"/>
  <c r="AZ12" i="4"/>
  <c r="BS12" i="4"/>
  <c r="BK12" i="4"/>
  <c r="BB12" i="4"/>
  <c r="BR12" i="4"/>
  <c r="BI12" i="4"/>
  <c r="BH12" i="4"/>
  <c r="BA12" i="4"/>
  <c r="BQ12" i="4"/>
  <c r="BK10" i="4"/>
  <c r="AW10" i="4"/>
  <c r="BN10" i="4"/>
  <c r="BI10" i="4"/>
  <c r="AY10" i="4"/>
  <c r="BC10" i="4"/>
  <c r="BM10" i="4"/>
  <c r="BB10" i="4"/>
  <c r="BR10" i="4"/>
  <c r="BE10" i="4"/>
  <c r="BP10" i="4"/>
  <c r="BD10" i="4"/>
  <c r="BH28" i="4"/>
  <c r="AY28" i="4"/>
  <c r="BO28" i="4"/>
  <c r="BF28" i="4"/>
  <c r="AW28" i="4"/>
  <c r="BM28" i="4"/>
  <c r="BL28" i="4"/>
  <c r="BC28" i="4"/>
  <c r="BS28" i="4"/>
  <c r="BJ28" i="4"/>
  <c r="BA28" i="4"/>
  <c r="BA20" i="4"/>
  <c r="BQ20" i="4"/>
  <c r="AX20" i="4"/>
  <c r="BD20" i="4"/>
  <c r="BO20" i="4"/>
  <c r="BH20" i="4"/>
  <c r="AW20" i="4"/>
  <c r="BL20" i="4"/>
  <c r="AZ20" i="4"/>
  <c r="BL13" i="4"/>
  <c r="BQ13" i="4"/>
  <c r="BR13" i="4"/>
  <c r="BH13" i="4"/>
  <c r="BC13" i="4"/>
  <c r="BA13" i="4"/>
  <c r="BA19" i="4"/>
  <c r="BN19" i="4"/>
  <c r="BO19" i="4"/>
  <c r="BM19" i="4"/>
  <c r="AX19" i="4"/>
  <c r="BC19" i="4"/>
  <c r="BG22" i="4"/>
  <c r="BA22" i="4"/>
  <c r="BB22" i="4"/>
  <c r="BI24" i="4"/>
  <c r="BR24" i="4"/>
  <c r="BH24" i="4"/>
  <c r="BF24" i="4"/>
  <c r="BA24" i="4"/>
  <c r="BD24" i="4"/>
  <c r="BH17" i="4"/>
  <c r="BN17" i="4"/>
  <c r="BL17" i="4"/>
  <c r="BF17" i="4"/>
  <c r="BG17" i="4"/>
  <c r="BT17" i="4"/>
  <c r="AZ15" i="4"/>
  <c r="BQ15" i="4"/>
  <c r="BG15" i="4"/>
  <c r="BM15" i="4"/>
  <c r="AX15" i="4"/>
  <c r="BC15" i="4"/>
  <c r="BN18" i="4"/>
  <c r="BQ18" i="4"/>
  <c r="BH18" i="4"/>
  <c r="BE18" i="4"/>
  <c r="AZ18" i="4"/>
  <c r="BL18" i="4"/>
  <c r="AO16" i="4"/>
  <c r="AO28" i="4"/>
  <c r="AL27" i="5" s="1"/>
  <c r="AP27" i="5" s="1"/>
  <c r="AC27" i="5" s="1"/>
  <c r="AO20" i="4"/>
  <c r="AL19" i="5" s="1"/>
  <c r="AP19" i="5" s="1"/>
  <c r="AC19" i="5" s="1"/>
  <c r="AO21" i="4"/>
  <c r="AL20" i="5" s="1"/>
  <c r="AP20" i="5" s="1"/>
  <c r="AC20" i="5" s="1"/>
  <c r="AO13" i="4"/>
  <c r="AL12" i="5" s="1"/>
  <c r="AP12" i="5" s="1"/>
  <c r="AC12" i="5" s="1"/>
  <c r="AO27" i="4"/>
  <c r="AL26" i="5" s="1"/>
  <c r="AP26" i="5" s="1"/>
  <c r="AC26" i="5" s="1"/>
  <c r="AO19" i="4"/>
  <c r="AL18" i="5" s="1"/>
  <c r="AP18" i="5" s="1"/>
  <c r="AC18" i="5" s="1"/>
  <c r="BL7" i="4"/>
  <c r="AO22" i="4"/>
  <c r="AO14" i="4"/>
  <c r="AL13" i="5" s="1"/>
  <c r="AP13" i="5" s="1"/>
  <c r="AC13" i="5" s="1"/>
  <c r="AO12" i="4"/>
  <c r="AL11" i="5" s="1"/>
  <c r="AP11" i="5" s="1"/>
  <c r="AC11" i="5" s="1"/>
  <c r="AO10" i="4"/>
  <c r="AL9" i="5" s="1"/>
  <c r="AP9" i="5" s="1"/>
  <c r="AC9" i="5" s="1"/>
  <c r="BF7" i="4"/>
  <c r="AO24" i="4"/>
  <c r="AL23" i="5" s="1"/>
  <c r="AP23" i="5" s="1"/>
  <c r="AC23" i="5" s="1"/>
  <c r="AO25" i="4"/>
  <c r="AL24" i="5" s="1"/>
  <c r="AP24" i="5" s="1"/>
  <c r="AC24" i="5" s="1"/>
  <c r="AO17" i="4"/>
  <c r="AL16" i="5" s="1"/>
  <c r="AP16" i="5" s="1"/>
  <c r="AC16" i="5" s="1"/>
  <c r="AO23" i="4"/>
  <c r="AL22" i="5" s="1"/>
  <c r="AP22" i="5" s="1"/>
  <c r="AC22" i="5" s="1"/>
  <c r="AO15" i="4"/>
  <c r="AL14" i="5" s="1"/>
  <c r="AP14" i="5" s="1"/>
  <c r="AC14" i="5" s="1"/>
  <c r="AO26" i="4"/>
  <c r="AL25" i="5" s="1"/>
  <c r="AP25" i="5" s="1"/>
  <c r="AC25" i="5" s="1"/>
  <c r="AO18" i="4"/>
  <c r="AL17" i="5" s="1"/>
  <c r="AP17" i="5" s="1"/>
  <c r="AC17" i="5" s="1"/>
  <c r="AO11" i="4"/>
  <c r="AL10" i="5" s="1"/>
  <c r="AP10" i="5" s="1"/>
  <c r="AC10" i="5" s="1"/>
  <c r="AI6" i="4"/>
  <c r="BN16" i="4"/>
  <c r="BF16" i="4"/>
  <c r="AZ16" i="4"/>
  <c r="BT16" i="4"/>
  <c r="BO16" i="4"/>
  <c r="BI16" i="4"/>
  <c r="BB16" i="4"/>
  <c r="AW16" i="4"/>
  <c r="BM16" i="4"/>
  <c r="BH16" i="4"/>
  <c r="BC16" i="4"/>
  <c r="BK16" i="4"/>
  <c r="BA7" i="4"/>
  <c r="BJ7" i="4"/>
  <c r="BK7" i="4"/>
  <c r="BN7" i="4"/>
  <c r="AW7" i="4"/>
  <c r="AY7" i="4"/>
  <c r="BP7" i="4"/>
  <c r="BB7" i="4"/>
  <c r="BG7" i="4"/>
  <c r="BS7" i="4"/>
  <c r="BO7" i="4"/>
  <c r="BR22" i="4"/>
  <c r="AW22" i="4"/>
  <c r="BJ22" i="4"/>
  <c r="AY22" i="4"/>
  <c r="BQ22" i="4"/>
  <c r="AX22" i="4"/>
  <c r="BM22" i="4"/>
  <c r="BK22" i="4"/>
  <c r="BL22" i="4"/>
  <c r="BS22" i="4"/>
  <c r="BH22" i="4"/>
  <c r="BF22" i="4"/>
  <c r="AJ6" i="4" l="1"/>
  <c r="AI5" i="5" s="1"/>
  <c r="AH5" i="5"/>
  <c r="AQ22" i="4"/>
  <c r="AL21" i="5"/>
  <c r="AP21" i="5" s="1"/>
  <c r="AC21" i="5" s="1"/>
  <c r="AQ16" i="4"/>
  <c r="AL15" i="5"/>
  <c r="AP15" i="5" s="1"/>
  <c r="AC15" i="5" s="1"/>
  <c r="BQ5" i="4"/>
  <c r="BS5" i="4"/>
  <c r="BE5" i="4"/>
  <c r="BM5" i="4"/>
  <c r="BC5" i="4"/>
  <c r="BK5" i="4"/>
  <c r="BD5" i="4"/>
  <c r="BH5" i="4"/>
  <c r="AY5" i="4"/>
  <c r="AX5" i="4"/>
  <c r="BO5" i="4"/>
  <c r="BP5" i="4"/>
  <c r="BG5" i="4"/>
  <c r="BT5" i="4"/>
  <c r="BF5" i="4"/>
  <c r="BJ5" i="4"/>
  <c r="AZ5" i="4"/>
  <c r="AW5" i="4"/>
  <c r="BN5" i="4"/>
  <c r="BL5" i="4"/>
  <c r="BR5" i="4"/>
  <c r="BA5" i="4"/>
  <c r="BI5" i="4"/>
  <c r="BB5" i="4"/>
  <c r="AS13" i="4"/>
  <c r="AQ11" i="4"/>
  <c r="AS20" i="4"/>
  <c r="AQ18" i="4"/>
  <c r="AS28" i="4"/>
  <c r="AQ26" i="4"/>
  <c r="AS17" i="4"/>
  <c r="AQ15" i="4"/>
  <c r="AS25" i="4"/>
  <c r="AQ23" i="4"/>
  <c r="AS19" i="4"/>
  <c r="AQ17" i="4"/>
  <c r="AS27" i="4"/>
  <c r="AQ25" i="4"/>
  <c r="AS26" i="4"/>
  <c r="AQ24" i="4"/>
  <c r="AS12" i="4"/>
  <c r="AQ10" i="4"/>
  <c r="AS14" i="4"/>
  <c r="AQ12" i="4"/>
  <c r="AS16" i="4"/>
  <c r="AQ14" i="4"/>
  <c r="AS24" i="4"/>
  <c r="AS21" i="4"/>
  <c r="AQ19" i="4"/>
  <c r="AS29" i="4"/>
  <c r="AQ27" i="4"/>
  <c r="AS15" i="4"/>
  <c r="AQ13" i="4"/>
  <c r="AS23" i="4"/>
  <c r="AQ21" i="4"/>
  <c r="AS22" i="4"/>
  <c r="AQ20" i="4"/>
  <c r="AS30" i="4"/>
  <c r="AQ28" i="4"/>
  <c r="AS18" i="4"/>
  <c r="BF6" i="4" l="1"/>
  <c r="BG6" i="4"/>
  <c r="BJ6" i="4"/>
  <c r="BB6" i="4"/>
  <c r="AZ6" i="4"/>
  <c r="BC6" i="4"/>
  <c r="BA6" i="4"/>
  <c r="BM6" i="4"/>
  <c r="BH6" i="4"/>
  <c r="BI6" i="4"/>
  <c r="BP6" i="4"/>
  <c r="BN6" i="4"/>
  <c r="BT6" i="4"/>
  <c r="BL6" i="4"/>
  <c r="BR6" i="4"/>
  <c r="BO6" i="4"/>
  <c r="BQ6" i="4"/>
  <c r="AX6" i="4"/>
  <c r="BD6" i="4"/>
  <c r="BE6" i="4"/>
  <c r="BK6" i="4"/>
  <c r="AY6" i="4"/>
  <c r="AW6" i="4"/>
  <c r="BS6" i="4"/>
  <c r="AV5" i="4" l="1"/>
  <c r="AO5" i="4" s="1"/>
  <c r="AL4" i="5" s="1"/>
  <c r="AP4" i="5" l="1"/>
  <c r="AC4" i="5" s="1"/>
  <c r="AS7" i="4"/>
  <c r="AV19" i="4"/>
  <c r="AV28" i="4"/>
  <c r="AV17" i="4"/>
  <c r="AV13" i="4"/>
  <c r="AV7" i="4"/>
  <c r="AO7" i="4" s="1"/>
  <c r="AL6" i="5" s="1"/>
  <c r="AP6" i="5" s="1"/>
  <c r="AC6" i="5" s="1"/>
  <c r="AV24" i="4"/>
  <c r="AV25" i="4"/>
  <c r="AV18" i="4"/>
  <c r="AV14" i="4"/>
  <c r="AV15" i="4"/>
  <c r="AV23" i="4"/>
  <c r="AV20" i="4"/>
  <c r="AV11" i="4"/>
  <c r="AV16" i="4"/>
  <c r="AV12" i="4"/>
  <c r="AV26" i="4"/>
  <c r="AV22" i="4"/>
  <c r="AV27" i="4"/>
  <c r="AV10" i="4"/>
  <c r="AV21" i="4"/>
  <c r="AV9" i="4"/>
  <c r="AO9" i="4" s="1"/>
  <c r="AL8" i="5" s="1"/>
  <c r="AP8" i="5" s="1"/>
  <c r="AC8" i="5" s="1"/>
  <c r="AV8" i="4"/>
  <c r="AO8" i="4" s="1"/>
  <c r="AL7" i="5" s="1"/>
  <c r="AP7" i="5" s="1"/>
  <c r="AC7" i="5" s="1"/>
  <c r="AV6" i="4"/>
  <c r="AO6" i="4" l="1"/>
  <c r="AL5" i="5" s="1"/>
  <c r="AS11" i="4"/>
  <c r="AS10" i="4"/>
  <c r="AS9" i="4"/>
  <c r="AP5" i="5" l="1"/>
  <c r="AC5" i="5" s="1"/>
  <c r="AO4" i="5"/>
  <c r="AS8" i="4"/>
  <c r="AQ9" i="4"/>
  <c r="AQ8" i="4"/>
  <c r="AQ7" i="4"/>
  <c r="AQ5" i="4"/>
  <c r="AQ6" i="4"/>
  <c r="C7" i="5" l="1"/>
  <c r="AA7" i="5" s="1"/>
  <c r="C11" i="5"/>
  <c r="AA11" i="5" s="1"/>
  <c r="C15" i="5"/>
  <c r="AA15" i="5" s="1"/>
  <c r="C19" i="5"/>
  <c r="AA19" i="5" s="1"/>
  <c r="C23" i="5"/>
  <c r="AA23" i="5" s="1"/>
  <c r="C27" i="5"/>
  <c r="AA27" i="5" s="1"/>
  <c r="C8" i="5"/>
  <c r="AA8" i="5" s="1"/>
  <c r="C12" i="5"/>
  <c r="AA12" i="5" s="1"/>
  <c r="C16" i="5"/>
  <c r="AA16" i="5" s="1"/>
  <c r="C20" i="5"/>
  <c r="AA20" i="5" s="1"/>
  <c r="C24" i="5"/>
  <c r="AA24" i="5" s="1"/>
  <c r="C4" i="5"/>
  <c r="AA4" i="5" s="1"/>
  <c r="C5" i="5"/>
  <c r="AA5" i="5" s="1"/>
  <c r="C9" i="5"/>
  <c r="AA9" i="5" s="1"/>
  <c r="C13" i="5"/>
  <c r="AA13" i="5" s="1"/>
  <c r="C17" i="5"/>
  <c r="AA17" i="5" s="1"/>
  <c r="C21" i="5"/>
  <c r="AA21" i="5" s="1"/>
  <c r="C25" i="5"/>
  <c r="AA25" i="5" s="1"/>
  <c r="C6" i="5"/>
  <c r="AA6" i="5" s="1"/>
  <c r="C10" i="5"/>
  <c r="AA10" i="5" s="1"/>
  <c r="C14" i="5"/>
  <c r="AA14" i="5" s="1"/>
  <c r="C18" i="5"/>
  <c r="AA18" i="5" s="1"/>
  <c r="C22" i="5"/>
  <c r="AA22" i="5" s="1"/>
  <c r="C26" i="5"/>
  <c r="AA26" i="5" s="1"/>
  <c r="AS19" i="5" l="1"/>
  <c r="N28" i="5"/>
  <c r="Z26" i="5"/>
  <c r="Z18" i="5"/>
  <c r="Z10" i="5"/>
  <c r="Z25" i="5"/>
  <c r="Z17" i="5"/>
  <c r="Z9" i="5"/>
  <c r="Z4" i="5"/>
  <c r="Z20" i="5"/>
  <c r="Z12" i="5"/>
  <c r="Z27" i="5"/>
  <c r="Z19" i="5"/>
  <c r="Z11" i="5"/>
  <c r="Z22" i="5"/>
  <c r="Z14" i="5"/>
  <c r="Z6" i="5"/>
  <c r="Z21" i="5"/>
  <c r="Z13" i="5"/>
  <c r="Z5" i="5"/>
  <c r="Z24" i="5"/>
  <c r="Z16" i="5"/>
  <c r="Z8" i="5"/>
  <c r="Z23" i="5"/>
  <c r="Z15" i="5"/>
  <c r="Z7" i="5"/>
  <c r="D26" i="5"/>
  <c r="N26" i="5"/>
  <c r="T26" i="5"/>
  <c r="R26" i="5"/>
  <c r="X26" i="5"/>
  <c r="Q26" i="5"/>
  <c r="W26" i="5"/>
  <c r="O26" i="5"/>
  <c r="U26" i="5"/>
  <c r="D18" i="5"/>
  <c r="O18" i="5"/>
  <c r="U18" i="5"/>
  <c r="N18" i="5"/>
  <c r="W18" i="5"/>
  <c r="R18" i="5"/>
  <c r="X18" i="5"/>
  <c r="T18" i="5"/>
  <c r="Q18" i="5"/>
  <c r="D10" i="5"/>
  <c r="O10" i="5"/>
  <c r="U10" i="5"/>
  <c r="N10" i="5"/>
  <c r="W10" i="5"/>
  <c r="R10" i="5"/>
  <c r="X10" i="5"/>
  <c r="T10" i="5"/>
  <c r="Q10" i="5"/>
  <c r="D25" i="5"/>
  <c r="O25" i="5"/>
  <c r="U25" i="5"/>
  <c r="N25" i="5"/>
  <c r="T25" i="5"/>
  <c r="R25" i="5"/>
  <c r="X25" i="5"/>
  <c r="Q25" i="5"/>
  <c r="W25" i="5"/>
  <c r="D17" i="5"/>
  <c r="N17" i="5"/>
  <c r="T17" i="5"/>
  <c r="U17" i="5"/>
  <c r="X17" i="5"/>
  <c r="Q17" i="5"/>
  <c r="W17" i="5"/>
  <c r="O17" i="5"/>
  <c r="R17" i="5"/>
  <c r="D9" i="5"/>
  <c r="N9" i="5"/>
  <c r="T9" i="5"/>
  <c r="U9" i="5"/>
  <c r="X9" i="5"/>
  <c r="Q9" i="5"/>
  <c r="W9" i="5"/>
  <c r="O9" i="5"/>
  <c r="R9" i="5"/>
  <c r="T4" i="5"/>
  <c r="N4" i="5"/>
  <c r="U4" i="5"/>
  <c r="O4" i="5"/>
  <c r="W4" i="5"/>
  <c r="Q4" i="5"/>
  <c r="X4" i="5"/>
  <c r="R4" i="5"/>
  <c r="D4" i="5"/>
  <c r="D20" i="5"/>
  <c r="O20" i="5"/>
  <c r="U20" i="5"/>
  <c r="Q20" i="5"/>
  <c r="N20" i="5"/>
  <c r="R20" i="5"/>
  <c r="X20" i="5"/>
  <c r="W20" i="5"/>
  <c r="T20" i="5"/>
  <c r="D12" i="5"/>
  <c r="O12" i="5"/>
  <c r="U12" i="5"/>
  <c r="Q12" i="5"/>
  <c r="N12" i="5"/>
  <c r="R12" i="5"/>
  <c r="X12" i="5"/>
  <c r="W12" i="5"/>
  <c r="T12" i="5"/>
  <c r="D27" i="5"/>
  <c r="O27" i="5"/>
  <c r="U27" i="5"/>
  <c r="N27" i="5"/>
  <c r="T27" i="5"/>
  <c r="R27" i="5"/>
  <c r="X27" i="5"/>
  <c r="Q27" i="5"/>
  <c r="W27" i="5"/>
  <c r="D19" i="5"/>
  <c r="N19" i="5"/>
  <c r="T19" i="5"/>
  <c r="X19" i="5"/>
  <c r="U19" i="5"/>
  <c r="Q19" i="5"/>
  <c r="W19" i="5"/>
  <c r="R19" i="5"/>
  <c r="O19" i="5"/>
  <c r="D11" i="5"/>
  <c r="N11" i="5"/>
  <c r="T11" i="5"/>
  <c r="X11" i="5"/>
  <c r="U11" i="5"/>
  <c r="Q11" i="5"/>
  <c r="W11" i="5"/>
  <c r="R11" i="5"/>
  <c r="O11" i="5"/>
  <c r="D22" i="5"/>
  <c r="R22" i="5"/>
  <c r="X22" i="5"/>
  <c r="T22" i="5"/>
  <c r="Q22" i="5"/>
  <c r="O22" i="5"/>
  <c r="U22" i="5"/>
  <c r="N22" i="5"/>
  <c r="W22" i="5"/>
  <c r="D14" i="5"/>
  <c r="R14" i="5"/>
  <c r="X14" i="5"/>
  <c r="T14" i="5"/>
  <c r="Q14" i="5"/>
  <c r="O14" i="5"/>
  <c r="U14" i="5"/>
  <c r="N14" i="5"/>
  <c r="W14" i="5"/>
  <c r="R6" i="5"/>
  <c r="X6" i="5"/>
  <c r="T6" i="5"/>
  <c r="Q6" i="5"/>
  <c r="O6" i="5"/>
  <c r="U6" i="5"/>
  <c r="N6" i="5"/>
  <c r="W6" i="5"/>
  <c r="D6" i="5"/>
  <c r="D21" i="5"/>
  <c r="Q21" i="5"/>
  <c r="W21" i="5"/>
  <c r="O21" i="5"/>
  <c r="R21" i="5"/>
  <c r="N21" i="5"/>
  <c r="T21" i="5"/>
  <c r="U21" i="5"/>
  <c r="X21" i="5"/>
  <c r="D13" i="5"/>
  <c r="Q13" i="5"/>
  <c r="W13" i="5"/>
  <c r="O13" i="5"/>
  <c r="R13" i="5"/>
  <c r="N13" i="5"/>
  <c r="T13" i="5"/>
  <c r="U13" i="5"/>
  <c r="X13" i="5"/>
  <c r="Q5" i="5"/>
  <c r="W5" i="5"/>
  <c r="O5" i="5"/>
  <c r="R5" i="5"/>
  <c r="N5" i="5"/>
  <c r="T5" i="5"/>
  <c r="U5" i="5"/>
  <c r="X5" i="5"/>
  <c r="D5" i="5"/>
  <c r="D24" i="5"/>
  <c r="Q24" i="5"/>
  <c r="W24" i="5"/>
  <c r="O24" i="5"/>
  <c r="U24" i="5"/>
  <c r="N24" i="5"/>
  <c r="T24" i="5"/>
  <c r="R24" i="5"/>
  <c r="X24" i="5"/>
  <c r="D16" i="5"/>
  <c r="R16" i="5"/>
  <c r="X16" i="5"/>
  <c r="W16" i="5"/>
  <c r="T16" i="5"/>
  <c r="O16" i="5"/>
  <c r="U16" i="5"/>
  <c r="Q16" i="5"/>
  <c r="N16" i="5"/>
  <c r="R8" i="5"/>
  <c r="X8" i="5"/>
  <c r="W8" i="5"/>
  <c r="T8" i="5"/>
  <c r="O8" i="5"/>
  <c r="U8" i="5"/>
  <c r="Q8" i="5"/>
  <c r="N8" i="5"/>
  <c r="D8" i="5"/>
  <c r="D23" i="5"/>
  <c r="Q23" i="5"/>
  <c r="W23" i="5"/>
  <c r="X23" i="5"/>
  <c r="U23" i="5"/>
  <c r="N23" i="5"/>
  <c r="T23" i="5"/>
  <c r="R23" i="5"/>
  <c r="O23" i="5"/>
  <c r="D15" i="5"/>
  <c r="Q15" i="5"/>
  <c r="W15" i="5"/>
  <c r="R15" i="5"/>
  <c r="O15" i="5"/>
  <c r="N15" i="5"/>
  <c r="T15" i="5"/>
  <c r="X15" i="5"/>
  <c r="U15" i="5"/>
  <c r="Q7" i="5"/>
  <c r="W7" i="5"/>
  <c r="R7" i="5"/>
  <c r="O7" i="5"/>
  <c r="N7" i="5"/>
  <c r="T7" i="5"/>
  <c r="X7" i="5"/>
  <c r="U7" i="5"/>
  <c r="D7" i="5"/>
</calcChain>
</file>

<file path=xl/sharedStrings.xml><?xml version="1.0" encoding="utf-8"?>
<sst xmlns="http://schemas.openxmlformats.org/spreadsheetml/2006/main" count="336" uniqueCount="141">
  <si>
    <t>AJUDA</t>
  </si>
  <si>
    <t>DEFINIÇÕES</t>
  </si>
  <si>
    <t>ATLETISMO</t>
  </si>
  <si>
    <t>Se tiver dúvidas no preenchimento deste documento, entre em contacto com os seguintes responsáveis.</t>
  </si>
  <si>
    <t>TOTAIS</t>
  </si>
  <si>
    <t>Instruções para preenchimento</t>
  </si>
  <si>
    <t>1. Escolher a fase da competição na folha 'DEFINIÇÕES'.</t>
  </si>
  <si>
    <t>COORDENADORA DO PROJETO</t>
  </si>
  <si>
    <t>Regulamentos:</t>
  </si>
  <si>
    <t>2. Preencher as equipas participantes na mesma folha.</t>
  </si>
  <si>
    <t>RAQUEL VAZ</t>
  </si>
  <si>
    <t>3. Preencher os dados relativos às competições nas folhas "ATLETISMO" E "TOTAIS".</t>
  </si>
  <si>
    <t>DGE - CNDE</t>
  </si>
  <si>
    <t>GERAL</t>
  </si>
  <si>
    <t>Notas</t>
  </si>
  <si>
    <t>raquel.vaz@dge.mec.pt</t>
  </si>
  <si>
    <t>JOKER</t>
  </si>
  <si>
    <t>a) Só é possível editar as células cinzentas.</t>
  </si>
  <si>
    <t>Andebol</t>
  </si>
  <si>
    <t>b) Só é possível indicar os resultados das provas (Atletismo) e as classificações (Andebol, Basquetebol e Ténis de Mesa) e nunca os pontos.</t>
  </si>
  <si>
    <t>Atletismo</t>
  </si>
  <si>
    <t>Basquetebol</t>
  </si>
  <si>
    <t>c) No atletismo é necessário indicar o Nulo quando um salto ou lançamento é inválido.</t>
  </si>
  <si>
    <t>Ténis de mesa</t>
  </si>
  <si>
    <t>AUTORES</t>
  </si>
  <si>
    <t>JOSÉ GUILHERME BASTO</t>
  </si>
  <si>
    <t>CLDE AVEIRO</t>
  </si>
  <si>
    <t>jose.basto@dgeste.mec.pt</t>
  </si>
  <si>
    <t>RICARDO FERNANDES</t>
  </si>
  <si>
    <t>ricardo.fernandes@dgeste.mec.pt</t>
  </si>
  <si>
    <t>FASE DA COMPETIÇÃO</t>
  </si>
  <si>
    <t>Equipa 1</t>
  </si>
  <si>
    <t>1º</t>
  </si>
  <si>
    <t>Equipa 2</t>
  </si>
  <si>
    <t>2º</t>
  </si>
  <si>
    <t>Equipa 3</t>
  </si>
  <si>
    <t>3º</t>
  </si>
  <si>
    <t>Equipa 4</t>
  </si>
  <si>
    <t>4º</t>
  </si>
  <si>
    <t>Equipa 5</t>
  </si>
  <si>
    <t>5º</t>
  </si>
  <si>
    <t>Equipa 6</t>
  </si>
  <si>
    <t>6º</t>
  </si>
  <si>
    <t>Equipa 7</t>
  </si>
  <si>
    <t>7º</t>
  </si>
  <si>
    <t>Equipa 8</t>
  </si>
  <si>
    <t>8º</t>
  </si>
  <si>
    <t>Equipa 9</t>
  </si>
  <si>
    <t>9º</t>
  </si>
  <si>
    <t>Equipa 10</t>
  </si>
  <si>
    <t>10º</t>
  </si>
  <si>
    <t>Equipa 11</t>
  </si>
  <si>
    <t>11º</t>
  </si>
  <si>
    <t>Equipa 12</t>
  </si>
  <si>
    <t>12º</t>
  </si>
  <si>
    <t>Equipa 13</t>
  </si>
  <si>
    <t>13º</t>
  </si>
  <si>
    <t>Equipa 14</t>
  </si>
  <si>
    <t>14º</t>
  </si>
  <si>
    <t>Equipa 15</t>
  </si>
  <si>
    <t>15º</t>
  </si>
  <si>
    <t>Equipa 16</t>
  </si>
  <si>
    <t>16º</t>
  </si>
  <si>
    <t>Equipa 17</t>
  </si>
  <si>
    <t>17º</t>
  </si>
  <si>
    <t>Equipa 18</t>
  </si>
  <si>
    <t>18º</t>
  </si>
  <si>
    <t>Equipa 19</t>
  </si>
  <si>
    <t>19º</t>
  </si>
  <si>
    <t>Equipa 20</t>
  </si>
  <si>
    <t>20º</t>
  </si>
  <si>
    <t>Equipa 21</t>
  </si>
  <si>
    <t>21º</t>
  </si>
  <si>
    <t>Equipa 22</t>
  </si>
  <si>
    <t>22º</t>
  </si>
  <si>
    <t>Equipa 23</t>
  </si>
  <si>
    <t>23º</t>
  </si>
  <si>
    <t>Equipa 24</t>
  </si>
  <si>
    <t>24º</t>
  </si>
  <si>
    <t>NP</t>
  </si>
  <si>
    <t>Equipas</t>
  </si>
  <si>
    <t>Salto Masculino</t>
  </si>
  <si>
    <t>Salto Feminino</t>
  </si>
  <si>
    <t>Lançamento Masculino</t>
  </si>
  <si>
    <t>Lançamento Feminino</t>
  </si>
  <si>
    <t>Estafetas</t>
  </si>
  <si>
    <t>TOTAL</t>
  </si>
  <si>
    <t>CLASSIFICAÇÃO FINAL</t>
  </si>
  <si>
    <t>Salto 1</t>
  </si>
  <si>
    <t>Salto 2</t>
  </si>
  <si>
    <t>Salto 3</t>
  </si>
  <si>
    <t>Resultado</t>
  </si>
  <si>
    <t>Classificação</t>
  </si>
  <si>
    <t>PONTOS</t>
  </si>
  <si>
    <t>Estaf. 1</t>
  </si>
  <si>
    <t>Estaf. 2</t>
  </si>
  <si>
    <t>Aluno 1</t>
  </si>
  <si>
    <t>Aluno 2</t>
  </si>
  <si>
    <t>Aluno 3</t>
  </si>
  <si>
    <t>Aluna 1</t>
  </si>
  <si>
    <t>Aluna 2</t>
  </si>
  <si>
    <t>Aluna 3</t>
  </si>
  <si>
    <t>Salto - Triplo Step</t>
  </si>
  <si>
    <t>Lançamento - bola de ténis</t>
  </si>
  <si>
    <t>ATENÇÃO:</t>
  </si>
  <si>
    <t>Andebol Feminino</t>
  </si>
  <si>
    <t>Andebol Masculino</t>
  </si>
  <si>
    <t>Basquetebol Feminino</t>
  </si>
  <si>
    <t>Basquetebol Masculino</t>
  </si>
  <si>
    <t>Ténis de Mesa</t>
  </si>
  <si>
    <t>pontos</t>
  </si>
  <si>
    <t>classif.</t>
  </si>
  <si>
    <t>Classif.</t>
  </si>
  <si>
    <t>Pontos</t>
  </si>
  <si>
    <t>ANO LETIVO</t>
  </si>
  <si>
    <t>/</t>
  </si>
  <si>
    <t>TOTAL de PONTOS</t>
  </si>
  <si>
    <t>Lanç. 1</t>
  </si>
  <si>
    <t>Lanç. 2</t>
  </si>
  <si>
    <t>Lanç. 3</t>
  </si>
  <si>
    <r>
      <t xml:space="preserve">Indicar </t>
    </r>
    <r>
      <rPr>
        <b/>
        <u/>
        <sz val="9"/>
        <color rgb="FFFF0000"/>
        <rFont val="Calibri"/>
        <family val="2"/>
        <scheme val="minor"/>
      </rPr>
      <t>NULO</t>
    </r>
    <r>
      <rPr>
        <sz val="9"/>
        <color theme="4" tint="-0.499984740745262"/>
        <rFont val="Calibri"/>
        <family val="2"/>
        <scheme val="minor"/>
      </rPr>
      <t xml:space="preserve"> no salto/lançamento não válido.</t>
    </r>
  </si>
  <si>
    <r>
      <t xml:space="preserve">Indicar </t>
    </r>
    <r>
      <rPr>
        <b/>
        <sz val="9"/>
        <color rgb="FFFF0000"/>
        <rFont val="Calibri"/>
        <family val="2"/>
        <scheme val="minor"/>
      </rPr>
      <t>NP</t>
    </r>
    <r>
      <rPr>
        <sz val="9"/>
        <color theme="4" tint="-0.499984740745262"/>
        <rFont val="Calibri"/>
        <family val="2"/>
        <scheme val="minor"/>
      </rPr>
      <t xml:space="preserve"> (Não Participou) na equipa que não participou na prova.</t>
    </r>
  </si>
  <si>
    <r>
      <t xml:space="preserve">Indicar </t>
    </r>
    <r>
      <rPr>
        <b/>
        <u/>
        <sz val="12"/>
        <color rgb="FFFF0000"/>
        <rFont val="Calibri"/>
        <family val="2"/>
        <scheme val="minor"/>
      </rPr>
      <t>NP</t>
    </r>
    <r>
      <rPr>
        <sz val="12"/>
        <color theme="4" tint="-0.499984740745262"/>
        <rFont val="Calibri"/>
        <family val="2"/>
        <scheme val="minor"/>
      </rPr>
      <t xml:space="preserve"> (Não Participou) na equipa que não participou na prova.</t>
    </r>
  </si>
  <si>
    <t>d) No atletismo e nas classificações das outras modalidades é necessário indicar NP (Não participou) quando uma equipa não participa na prova.</t>
  </si>
  <si>
    <t>Taça Desporto Escolar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</si>
  <si>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</si>
  <si>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</si>
  <si>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</si>
  <si>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</si>
  <si>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</si>
  <si>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</si>
  <si>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</si>
  <si>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</si>
  <si>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</si>
  <si>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II</t>
  </si>
  <si>
    <r>
      <t xml:space="preserve">Versão 2.1 de 12-03-2018
</t>
    </r>
    <r>
      <rPr>
        <sz val="10"/>
        <color theme="0" tint="-0.14999847407452621"/>
        <rFont val="Calibri"/>
        <family val="2"/>
        <scheme val="minor"/>
      </rPr>
      <t>baseada na versão 1.0 de Luís Simas Ménem</t>
    </r>
  </si>
  <si>
    <t>COORDENADOR REGIONAL DO ALENTEJO</t>
  </si>
  <si>
    <t>NUNO SANTINHA</t>
  </si>
  <si>
    <t>DGEstE - DSR Alentejo</t>
  </si>
  <si>
    <t>CLDE</t>
  </si>
  <si>
    <t>nuno.santinha@dgeste.mec.pt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</si>
</sst>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i/>
      <sz val="9"/>
      <color theme="4" tint="-0.499984740745262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u/>
      <sz val="14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88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  <border>
      <left style="mediumDashed">
        <color theme="4" tint="-0.499984740745262"/>
      </left>
      <right style="hair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theme="4" tint="-0.499984740745262"/>
      </left>
      <right style="mediumDashed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Dashed">
        <color theme="4" tint="-0.499984740745262"/>
      </left>
      <right style="hair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mediumDashed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/>
      <right style="hair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theme="4" tint="-0.499984740745262"/>
      </left>
      <right style="dashed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hair">
        <color theme="4" tint="-0.499984740745262"/>
      </left>
      <right style="dashed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dashed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dashed">
        <color theme="4" tint="-0.499984740745262"/>
      </left>
      <right style="hair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dashed">
        <color theme="4" tint="-0.499984740745262"/>
      </left>
      <right style="hair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dashed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mediumDashed">
        <color theme="4" tint="-0.499984740745262"/>
      </left>
      <right/>
      <top/>
      <bottom/>
      <diagonal/>
    </border>
    <border>
      <left/>
      <right style="mediumDashed">
        <color theme="4" tint="-0.499984740745262"/>
      </right>
      <top/>
      <bottom/>
      <diagonal/>
    </border>
    <border>
      <left style="hair">
        <color theme="4" tint="-0.499984740745262"/>
      </left>
      <right style="mediumDashed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mediumDashed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mediumDashed">
        <color theme="4" tint="-0.499984740745262"/>
      </left>
      <right/>
      <top/>
      <bottom style="thin">
        <color theme="4" tint="-0.499984740745262"/>
      </bottom>
      <diagonal/>
    </border>
    <border>
      <left/>
      <right style="mediumDashed">
        <color theme="4" tint="-0.499984740745262"/>
      </right>
      <top/>
      <bottom style="thin">
        <color theme="4" tint="-0.499984740745262"/>
      </bottom>
      <diagonal/>
    </border>
    <border>
      <left style="mediumDashed">
        <color theme="4" tint="-0.499984740745262"/>
      </left>
      <right style="hair">
        <color theme="4" tint="-0.24994659260841701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theme="4" tint="-0.24994659260841701"/>
      </left>
      <right style="hair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mediumDashed">
        <color theme="4" tint="-0.499984740745262"/>
      </left>
      <right style="hair">
        <color auto="1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auto="1"/>
      </left>
      <right style="hair">
        <color auto="1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auto="1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24994659260841701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hair">
        <color auto="1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4" tint="-0.24994659260841701"/>
      </left>
      <right style="mediumDashed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auto="1"/>
      </left>
      <right style="mediumDashed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hair">
        <color theme="4" tint="-0.499984740745262"/>
      </left>
      <right/>
      <top style="thin">
        <color theme="4" tint="-0.499984740745262"/>
      </top>
      <bottom style="hair">
        <color theme="4" tint="-0.499984740745262"/>
      </bottom>
      <diagonal/>
    </border>
    <border>
      <left/>
      <right style="hair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/>
      <top style="hair">
        <color theme="4" tint="-0.499984740745262"/>
      </top>
      <bottom style="hair">
        <color theme="4" tint="-0.499984740745262"/>
      </bottom>
      <diagonal/>
    </border>
    <border>
      <left/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/>
      <right style="mediumDashed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/>
      <right style="mediumDashed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mediumDashed">
        <color theme="4" tint="-0.499984740745262"/>
      </left>
      <right style="hair">
        <color theme="4" tint="-0.499984740745262"/>
      </right>
      <top/>
      <bottom style="hair">
        <color theme="4" tint="-0.499984740745262"/>
      </bottom>
      <diagonal/>
    </border>
    <border>
      <left/>
      <right style="hair">
        <color theme="4" tint="-0.499984740745262"/>
      </right>
      <top/>
      <bottom/>
      <diagonal/>
    </border>
    <border>
      <left style="mediumDashed">
        <color theme="4" tint="-0.499984740745262"/>
      </left>
      <right/>
      <top/>
      <bottom style="hair">
        <color theme="4" tint="-0.499984740745262"/>
      </bottom>
      <diagonal/>
    </border>
    <border>
      <left/>
      <right style="hair">
        <color theme="4" tint="-0.499984740745262"/>
      </right>
      <top/>
      <bottom style="hair">
        <color theme="4" tint="-0.499984740745262"/>
      </bottom>
      <diagonal/>
    </border>
    <border>
      <left style="hair">
        <color theme="4" tint="-0.499984740745262"/>
      </left>
      <right/>
      <top/>
      <bottom/>
      <diagonal/>
    </border>
    <border>
      <left style="hair">
        <color theme="4" tint="-0.499984740745262"/>
      </left>
      <right/>
      <top/>
      <bottom style="hair">
        <color theme="4" tint="-0.499984740745262"/>
      </bottom>
      <diagonal/>
    </border>
    <border>
      <left/>
      <right/>
      <top/>
      <bottom style="hair">
        <color theme="4" tint="-0.499984740745262"/>
      </bottom>
      <diagonal/>
    </border>
    <border>
      <left/>
      <right style="mediumDashed">
        <color theme="4" tint="-0.499984740745262"/>
      </right>
      <top/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theme="4"/>
      </left>
      <right style="hair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4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mediumDashed">
        <color theme="4" tint="-0.499984740745262"/>
      </left>
      <right style="hair">
        <color theme="4" tint="-0.499984740745262"/>
      </right>
      <top style="hair">
        <color theme="4" tint="-0.499984740745262"/>
      </top>
      <bottom/>
      <diagonal/>
    </border>
    <border>
      <left style="hair">
        <color theme="4" tint="-0.499984740745262"/>
      </left>
      <right style="mediumDashed">
        <color theme="4" tint="-0.499984740745262"/>
      </right>
      <top/>
      <bottom style="thin">
        <color theme="4" tint="-0.499984740745262"/>
      </bottom>
      <diagonal/>
    </border>
    <border>
      <left style="hair">
        <color theme="4" tint="-0.499984740745262"/>
      </left>
      <right style="mediumDashed">
        <color theme="4" tint="-0.499984740745262"/>
      </right>
      <top/>
      <bottom/>
      <diagonal/>
    </border>
    <border>
      <left style="hair">
        <color theme="4" tint="-0.499984740745262"/>
      </left>
      <right/>
      <top style="hair">
        <color theme="4" tint="-0.499984740745262"/>
      </top>
      <bottom/>
      <diagonal/>
    </border>
    <border>
      <left/>
      <right/>
      <top style="hair">
        <color theme="4" tint="-0.499984740745262"/>
      </top>
      <bottom/>
      <diagonal/>
    </border>
    <border>
      <left/>
      <right style="hair">
        <color theme="4" tint="-0.499984740745262"/>
      </right>
      <top style="hair">
        <color theme="4" tint="-0.499984740745262"/>
      </top>
      <bottom/>
      <diagonal/>
    </border>
    <border>
      <left style="hair">
        <color theme="4" tint="-0.499984740745262"/>
      </left>
      <right/>
      <top/>
      <bottom style="thin">
        <color theme="4" tint="-0.499984740745262"/>
      </bottom>
      <diagonal/>
    </border>
    <border>
      <left/>
      <right style="hair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ashed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ashed">
        <color theme="4" tint="-0.499984740745262"/>
      </top>
      <bottom style="dashed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ashed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otted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tted">
        <color theme="4" tint="-0.499984740745262"/>
      </top>
      <bottom style="medium">
        <color theme="4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7">
    <xf numFmtId="0" fontId="0" fillId="0" borderId="0" xfId="0"/>
    <xf numFmtId="0" fontId="2" fillId="2" borderId="0" xfId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 inden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9" fillId="2" borderId="22" xfId="0" applyFont="1" applyFill="1" applyBorder="1" applyAlignment="1" applyProtection="1">
      <alignment horizontal="center" vertical="center"/>
      <protection hidden="1"/>
    </xf>
    <xf numFmtId="0" fontId="19" fillId="2" borderId="23" xfId="0" applyFont="1" applyFill="1" applyBorder="1" applyAlignment="1" applyProtection="1">
      <alignment horizontal="center" vertical="center"/>
      <protection hidden="1"/>
    </xf>
    <xf numFmtId="0" fontId="19" fillId="2" borderId="28" xfId="0" applyFont="1" applyFill="1" applyBorder="1" applyAlignment="1" applyProtection="1">
      <alignment horizontal="center" vertical="center"/>
      <protection hidden="1"/>
    </xf>
    <xf numFmtId="0" fontId="19" fillId="2" borderId="31" xfId="0" applyFont="1" applyFill="1" applyBorder="1" applyAlignment="1" applyProtection="1">
      <alignment horizontal="center" vertical="center"/>
      <protection hidden="1"/>
    </xf>
    <xf numFmtId="0" fontId="19" fillId="2" borderId="35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6" fillId="2" borderId="4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2" fontId="16" fillId="7" borderId="24" xfId="0" applyNumberFormat="1" applyFont="1" applyFill="1" applyBorder="1" applyAlignment="1" applyProtection="1">
      <alignment horizontal="center" vertical="center"/>
      <protection locked="0"/>
    </xf>
    <xf numFmtId="2" fontId="16" fillId="7" borderId="25" xfId="0" applyNumberFormat="1" applyFont="1" applyFill="1" applyBorder="1" applyAlignment="1" applyProtection="1">
      <alignment horizontal="center" vertical="center"/>
      <protection locked="0"/>
    </xf>
    <xf numFmtId="2" fontId="16" fillId="7" borderId="29" xfId="0" applyNumberFormat="1" applyFont="1" applyFill="1" applyBorder="1" applyAlignment="1" applyProtection="1">
      <alignment horizontal="center" vertical="center"/>
      <protection locked="0"/>
    </xf>
    <xf numFmtId="2" fontId="16" fillId="7" borderId="32" xfId="0" applyNumberFormat="1" applyFont="1" applyFill="1" applyBorder="1" applyAlignment="1" applyProtection="1">
      <alignment horizontal="center" vertical="center"/>
      <protection locked="0"/>
    </xf>
    <xf numFmtId="2" fontId="16" fillId="7" borderId="36" xfId="0" applyNumberFormat="1" applyFont="1" applyFill="1" applyBorder="1" applyAlignment="1" applyProtection="1">
      <alignment horizontal="right" vertical="center" indent="1"/>
      <protection locked="0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2" fontId="16" fillId="7" borderId="0" xfId="0" applyNumberFormat="1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Alignment="1" applyProtection="1">
      <alignment horizontal="center" vertical="top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left" vertical="center" indent="1"/>
      <protection hidden="1"/>
    </xf>
    <xf numFmtId="0" fontId="13" fillId="2" borderId="0" xfId="0" applyFont="1" applyFill="1" applyBorder="1" applyAlignment="1" applyProtection="1">
      <alignment horizontal="left" vertical="center" indent="1"/>
      <protection hidden="1"/>
    </xf>
    <xf numFmtId="0" fontId="12" fillId="2" borderId="0" xfId="0" applyFont="1" applyFill="1" applyAlignment="1" applyProtection="1">
      <alignment horizontal="left" vertical="center" indent="1"/>
      <protection hidden="1"/>
    </xf>
    <xf numFmtId="0" fontId="23" fillId="2" borderId="0" xfId="0" applyFont="1" applyFill="1" applyAlignment="1" applyProtection="1">
      <alignment horizontal="left" vertical="center" indent="1" shrinkToFit="1"/>
      <protection hidden="1"/>
    </xf>
    <xf numFmtId="0" fontId="12" fillId="2" borderId="0" xfId="0" applyFont="1" applyFill="1" applyAlignment="1" applyProtection="1">
      <alignment vertical="center"/>
      <protection hidden="1"/>
    </xf>
    <xf numFmtId="2" fontId="12" fillId="2" borderId="0" xfId="0" applyNumberFormat="1" applyFont="1" applyFill="1" applyAlignment="1" applyProtection="1">
      <alignment horizontal="center" vertical="center"/>
      <protection hidden="1"/>
    </xf>
    <xf numFmtId="1" fontId="12" fillId="2" borderId="0" xfId="0" applyNumberFormat="1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left" indent="1"/>
      <protection hidden="1"/>
    </xf>
    <xf numFmtId="0" fontId="23" fillId="2" borderId="0" xfId="0" applyFont="1" applyFill="1" applyAlignment="1" applyProtection="1">
      <alignment horizontal="left" vertical="center" wrapText="1" indent="1" shrinkToFit="1"/>
      <protection hidden="1"/>
    </xf>
    <xf numFmtId="0" fontId="16" fillId="2" borderId="22" xfId="0" applyFont="1" applyFill="1" applyBorder="1" applyAlignment="1" applyProtection="1">
      <alignment horizontal="center" vertical="center"/>
      <protection hidden="1"/>
    </xf>
    <xf numFmtId="0" fontId="16" fillId="2" borderId="23" xfId="0" applyFont="1" applyFill="1" applyBorder="1" applyAlignment="1" applyProtection="1">
      <alignment horizontal="center" vertical="center"/>
      <protection hidden="1"/>
    </xf>
    <xf numFmtId="0" fontId="16" fillId="7" borderId="24" xfId="0" applyFont="1" applyFill="1" applyBorder="1" applyAlignment="1" applyProtection="1">
      <alignment horizontal="center" vertical="center"/>
      <protection locked="0" hidden="1"/>
    </xf>
    <xf numFmtId="0" fontId="16" fillId="2" borderId="25" xfId="0" applyFont="1" applyFill="1" applyBorder="1" applyAlignment="1" applyProtection="1">
      <alignment horizontal="center" vertical="center"/>
      <protection hidden="1"/>
    </xf>
    <xf numFmtId="0" fontId="16" fillId="2" borderId="64" xfId="0" applyFont="1" applyFill="1" applyBorder="1" applyAlignment="1" applyProtection="1">
      <alignment horizontal="center" vertical="center"/>
      <protection hidden="1"/>
    </xf>
    <xf numFmtId="0" fontId="16" fillId="2" borderId="65" xfId="0" applyFont="1" applyFill="1" applyBorder="1" applyAlignment="1" applyProtection="1">
      <alignment horizontal="center" vertical="center"/>
      <protection hidden="1"/>
    </xf>
    <xf numFmtId="0" fontId="16" fillId="7" borderId="66" xfId="0" applyFont="1" applyFill="1" applyBorder="1" applyAlignment="1" applyProtection="1">
      <alignment horizontal="center" vertical="center"/>
      <protection locked="0" hidden="1"/>
    </xf>
    <xf numFmtId="0" fontId="16" fillId="2" borderId="67" xfId="0" applyFont="1" applyFill="1" applyBorder="1" applyAlignment="1" applyProtection="1">
      <alignment horizontal="center"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 applyProtection="1">
      <alignment horizontal="center" vertical="center"/>
      <protection hidden="1"/>
    </xf>
    <xf numFmtId="0" fontId="16" fillId="2" borderId="36" xfId="0" applyFont="1" applyFill="1" applyBorder="1" applyAlignment="1" applyProtection="1">
      <alignment horizontal="center" vertical="center"/>
      <protection hidden="1"/>
    </xf>
    <xf numFmtId="0" fontId="16" fillId="2" borderId="35" xfId="0" applyFont="1" applyFill="1" applyBorder="1" applyAlignment="1" applyProtection="1">
      <alignment horizontal="center" vertical="center"/>
      <protection hidden="1"/>
    </xf>
    <xf numFmtId="0" fontId="16" fillId="2" borderId="24" xfId="0" applyFont="1" applyFill="1" applyBorder="1" applyAlignment="1" applyProtection="1">
      <alignment horizontal="center" vertical="center"/>
      <protection hidden="1"/>
    </xf>
    <xf numFmtId="1" fontId="15" fillId="2" borderId="24" xfId="0" applyNumberFormat="1" applyFont="1" applyFill="1" applyBorder="1" applyAlignment="1" applyProtection="1">
      <alignment horizontal="center" vertical="center"/>
      <protection hidden="1"/>
    </xf>
    <xf numFmtId="1" fontId="15" fillId="2" borderId="22" xfId="0" applyNumberFormat="1" applyFont="1" applyFill="1" applyBorder="1" applyAlignment="1" applyProtection="1">
      <alignment horizontal="center" vertical="center"/>
      <protection hidden="1"/>
    </xf>
    <xf numFmtId="0" fontId="12" fillId="2" borderId="35" xfId="0" applyFont="1" applyFill="1" applyBorder="1" applyAlignment="1" applyProtection="1">
      <alignment horizontal="center" vertical="center"/>
      <protection hidden="1"/>
    </xf>
    <xf numFmtId="0" fontId="12" fillId="2" borderId="36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8" fillId="2" borderId="7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1" fontId="15" fillId="2" borderId="9" xfId="0" applyNumberFormat="1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Protection="1">
      <protection hidden="1"/>
    </xf>
    <xf numFmtId="1" fontId="12" fillId="2" borderId="0" xfId="0" applyNumberFormat="1" applyFont="1" applyFill="1" applyProtection="1">
      <protection hidden="1"/>
    </xf>
    <xf numFmtId="0" fontId="12" fillId="2" borderId="50" xfId="0" applyFont="1" applyFill="1" applyBorder="1" applyAlignment="1" applyProtection="1">
      <alignment horizontal="center" vertical="center"/>
      <protection hidden="1"/>
    </xf>
    <xf numFmtId="0" fontId="12" fillId="2" borderId="52" xfId="0" applyFont="1" applyFill="1" applyBorder="1" applyAlignment="1" applyProtection="1">
      <alignment horizontal="center" vertical="center"/>
      <protection hidden="1"/>
    </xf>
    <xf numFmtId="0" fontId="15" fillId="2" borderId="25" xfId="0" applyFont="1" applyFill="1" applyBorder="1" applyAlignment="1" applyProtection="1">
      <alignment horizontal="center" vertical="center"/>
      <protection hidden="1"/>
    </xf>
    <xf numFmtId="0" fontId="17" fillId="2" borderId="25" xfId="0" applyFont="1" applyFill="1" applyBorder="1" applyAlignment="1" applyProtection="1">
      <alignment horizontal="center" vertical="center"/>
      <protection hidden="1"/>
    </xf>
    <xf numFmtId="0" fontId="18" fillId="2" borderId="25" xfId="0" applyFont="1" applyFill="1" applyBorder="1" applyAlignment="1" applyProtection="1">
      <alignment horizontal="center" vertical="center"/>
      <protection hidden="1"/>
    </xf>
    <xf numFmtId="1" fontId="15" fillId="2" borderId="25" xfId="0" applyNumberFormat="1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vertical="top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 indent="2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top"/>
      <protection hidden="1"/>
    </xf>
    <xf numFmtId="0" fontId="20" fillId="3" borderId="0" xfId="0" applyFont="1" applyFill="1" applyAlignment="1" applyProtection="1">
      <alignment horizontal="center" vertical="top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top"/>
      <protection hidden="1"/>
    </xf>
    <xf numFmtId="0" fontId="21" fillId="2" borderId="83" xfId="1" applyFont="1" applyFill="1" applyBorder="1" applyAlignment="1" applyProtection="1">
      <alignment horizontal="center" vertical="center" shrinkToFit="1"/>
      <protection locked="0" hidden="1"/>
    </xf>
    <xf numFmtId="0" fontId="21" fillId="2" borderId="84" xfId="1" applyFont="1" applyFill="1" applyBorder="1" applyAlignment="1" applyProtection="1">
      <alignment horizontal="center" vertical="center" shrinkToFit="1"/>
      <protection locked="0" hidden="1"/>
    </xf>
    <xf numFmtId="0" fontId="21" fillId="2" borderId="85" xfId="1" applyFont="1" applyFill="1" applyBorder="1" applyAlignment="1" applyProtection="1">
      <alignment horizontal="center" vertical="center" shrinkToFit="1"/>
      <protection locked="0"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left" vertical="center" inden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Protection="1">
      <protection hidden="1"/>
    </xf>
    <xf numFmtId="0" fontId="14" fillId="2" borderId="34" xfId="0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Protection="1">
      <protection hidden="1"/>
    </xf>
    <xf numFmtId="0" fontId="14" fillId="2" borderId="57" xfId="0" applyFont="1" applyFill="1" applyBorder="1" applyAlignment="1" applyProtection="1">
      <alignment horizontal="center" vertical="center"/>
      <protection hidden="1"/>
    </xf>
    <xf numFmtId="0" fontId="21" fillId="2" borderId="86" xfId="1" applyFont="1" applyFill="1" applyBorder="1" applyAlignment="1" applyProtection="1">
      <alignment horizontal="center" vertical="center" shrinkToFit="1"/>
      <protection locked="0" hidden="1"/>
    </xf>
    <xf numFmtId="0" fontId="21" fillId="2" borderId="87" xfId="1" applyFont="1" applyFill="1" applyBorder="1" applyAlignment="1" applyProtection="1">
      <alignment horizontal="center" vertical="center" shrinkToFit="1"/>
      <protection locked="0"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justify" vertical="center" wrapText="1"/>
      <protection hidden="1"/>
    </xf>
    <xf numFmtId="0" fontId="6" fillId="8" borderId="76" xfId="1" applyFont="1" applyFill="1" applyBorder="1" applyAlignment="1" applyProtection="1">
      <alignment horizontal="center" vertical="center" shrinkToFit="1"/>
      <protection locked="0" hidden="1"/>
    </xf>
    <xf numFmtId="0" fontId="2" fillId="2" borderId="76" xfId="1" applyFont="1" applyFill="1" applyBorder="1" applyAlignment="1" applyProtection="1">
      <alignment horizontal="center" vertical="center" shrinkToFit="1"/>
      <protection locked="0"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justify" vertical="center" wrapText="1"/>
      <protection hidden="1"/>
    </xf>
    <xf numFmtId="0" fontId="4" fillId="2" borderId="2" xfId="0" applyFont="1" applyFill="1" applyBorder="1" applyAlignment="1" applyProtection="1">
      <alignment horizontal="justify" vertical="center" wrapText="1"/>
      <protection hidden="1"/>
    </xf>
    <xf numFmtId="0" fontId="4" fillId="2" borderId="3" xfId="0" applyFont="1" applyFill="1" applyBorder="1" applyAlignment="1" applyProtection="1">
      <alignment horizontal="justify" vertical="center" wrapText="1"/>
      <protection hidden="1"/>
    </xf>
    <xf numFmtId="0" fontId="4" fillId="2" borderId="4" xfId="0" applyFont="1" applyFill="1" applyBorder="1" applyAlignment="1" applyProtection="1">
      <alignment horizontal="justify" vertical="center" wrapText="1"/>
      <protection hidden="1"/>
    </xf>
    <xf numFmtId="0" fontId="4" fillId="2" borderId="0" xfId="0" applyFont="1" applyFill="1" applyBorder="1" applyAlignment="1" applyProtection="1">
      <alignment horizontal="justify" vertical="center" wrapText="1"/>
      <protection hidden="1"/>
    </xf>
    <xf numFmtId="0" fontId="4" fillId="2" borderId="5" xfId="0" applyFont="1" applyFill="1" applyBorder="1" applyAlignment="1" applyProtection="1">
      <alignment horizontal="justify" vertical="center" wrapText="1"/>
      <protection hidden="1"/>
    </xf>
    <xf numFmtId="0" fontId="4" fillId="2" borderId="6" xfId="0" applyFont="1" applyFill="1" applyBorder="1" applyAlignment="1" applyProtection="1">
      <alignment horizontal="justify" vertical="center" wrapText="1"/>
      <protection hidden="1"/>
    </xf>
    <xf numFmtId="0" fontId="4" fillId="2" borderId="7" xfId="0" applyFont="1" applyFill="1" applyBorder="1" applyAlignment="1" applyProtection="1">
      <alignment horizontal="justify" vertical="center" wrapText="1"/>
      <protection hidden="1"/>
    </xf>
    <xf numFmtId="0" fontId="4" fillId="2" borderId="8" xfId="0" applyFont="1" applyFill="1" applyBorder="1" applyAlignment="1" applyProtection="1">
      <alignment horizontal="justify" vertical="center" wrapText="1"/>
      <protection hidden="1"/>
    </xf>
    <xf numFmtId="0" fontId="3" fillId="4" borderId="0" xfId="0" applyFont="1" applyFill="1" applyAlignment="1" applyProtection="1">
      <alignment horizontal="center" vertical="top"/>
      <protection hidden="1"/>
    </xf>
    <xf numFmtId="0" fontId="10" fillId="2" borderId="76" xfId="1" applyFont="1" applyFill="1" applyBorder="1" applyAlignment="1" applyProtection="1">
      <alignment horizontal="center" vertical="center" wrapText="1" shrinkToFit="1"/>
      <protection locked="0"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27" fillId="2" borderId="9" xfId="0" applyFont="1" applyFill="1" applyBorder="1" applyAlignment="1" applyProtection="1">
      <alignment horizontal="center" vertical="center"/>
      <protection hidden="1"/>
    </xf>
    <xf numFmtId="0" fontId="27" fillId="2" borderId="10" xfId="0" applyFont="1" applyFill="1" applyBorder="1" applyAlignment="1" applyProtection="1">
      <alignment horizontal="center" vertical="center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8" fillId="2" borderId="6" xfId="1" applyFont="1" applyFill="1" applyBorder="1" applyAlignment="1" applyProtection="1">
      <alignment horizontal="center" vertical="center" wrapText="1"/>
      <protection locked="0" hidden="1"/>
    </xf>
    <xf numFmtId="0" fontId="5" fillId="2" borderId="7" xfId="0" applyFont="1" applyFill="1" applyBorder="1" applyAlignment="1" applyProtection="1">
      <alignment horizontal="center" vertical="center" wrapText="1"/>
      <protection locked="0" hidden="1"/>
    </xf>
    <xf numFmtId="0" fontId="5" fillId="2" borderId="8" xfId="0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Border="1" applyAlignment="1" applyProtection="1">
      <alignment horizontal="justify" vertical="center"/>
      <protection hidden="1"/>
    </xf>
    <xf numFmtId="0" fontId="1" fillId="2" borderId="6" xfId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32" fillId="2" borderId="0" xfId="0" applyFont="1" applyFill="1" applyAlignment="1" applyProtection="1">
      <alignment horizontal="center" vertical="center"/>
      <protection hidden="1"/>
    </xf>
    <xf numFmtId="0" fontId="13" fillId="5" borderId="78" xfId="0" applyFont="1" applyFill="1" applyBorder="1" applyAlignment="1" applyProtection="1">
      <alignment horizontal="center" vertical="center"/>
      <protection hidden="1"/>
    </xf>
    <xf numFmtId="0" fontId="13" fillId="5" borderId="81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0" fontId="13" fillId="5" borderId="77" xfId="0" applyFont="1" applyFill="1" applyBorder="1" applyAlignment="1" applyProtection="1">
      <alignment horizontal="center" vertical="center"/>
      <protection locked="0"/>
    </xf>
    <xf numFmtId="0" fontId="13" fillId="5" borderId="78" xfId="0" applyFont="1" applyFill="1" applyBorder="1" applyAlignment="1" applyProtection="1">
      <alignment horizontal="center" vertical="center"/>
      <protection locked="0"/>
    </xf>
    <xf numFmtId="0" fontId="13" fillId="5" borderId="79" xfId="0" applyFont="1" applyFill="1" applyBorder="1" applyAlignment="1" applyProtection="1">
      <alignment horizontal="center" vertical="center"/>
      <protection locked="0"/>
    </xf>
    <xf numFmtId="0" fontId="13" fillId="5" borderId="80" xfId="0" applyFont="1" applyFill="1" applyBorder="1" applyAlignment="1" applyProtection="1">
      <alignment horizontal="center" vertical="center"/>
      <protection locked="0"/>
    </xf>
    <xf numFmtId="0" fontId="13" fillId="5" borderId="81" xfId="0" applyFont="1" applyFill="1" applyBorder="1" applyAlignment="1" applyProtection="1">
      <alignment horizontal="center" vertical="center"/>
      <protection locked="0"/>
    </xf>
    <xf numFmtId="0" fontId="13" fillId="5" borderId="82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6" borderId="25" xfId="0" applyFont="1" applyFill="1" applyBorder="1" applyAlignment="1" applyProtection="1">
      <alignment horizontal="center" vertical="center"/>
      <protection hidden="1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13" fillId="5" borderId="79" xfId="0" applyFont="1" applyFill="1" applyBorder="1" applyAlignment="1" applyProtection="1">
      <alignment horizontal="center" vertical="center"/>
      <protection hidden="1"/>
    </xf>
    <xf numFmtId="0" fontId="13" fillId="5" borderId="82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0" fontId="24" fillId="2" borderId="0" xfId="0" applyFont="1" applyFill="1" applyAlignment="1" applyProtection="1">
      <alignment horizontal="left" vertical="center" shrinkToFit="1"/>
      <protection hidden="1"/>
    </xf>
    <xf numFmtId="0" fontId="12" fillId="2" borderId="52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 shrinkToFit="1"/>
      <protection hidden="1"/>
    </xf>
    <xf numFmtId="0" fontId="12" fillId="2" borderId="53" xfId="0" applyFont="1" applyFill="1" applyBorder="1" applyAlignment="1" applyProtection="1">
      <alignment horizontal="left" vertical="center" shrinkToFit="1"/>
      <protection hidden="1"/>
    </xf>
    <xf numFmtId="0" fontId="14" fillId="2" borderId="61" xfId="0" applyFont="1" applyFill="1" applyBorder="1" applyAlignment="1" applyProtection="1">
      <alignment horizontal="center" vertical="center"/>
      <protection hidden="1"/>
    </xf>
    <xf numFmtId="0" fontId="14" fillId="2" borderId="62" xfId="0" applyFont="1" applyFill="1" applyBorder="1" applyAlignment="1" applyProtection="1">
      <alignment horizontal="center" vertical="center"/>
      <protection hidden="1"/>
    </xf>
    <xf numFmtId="0" fontId="14" fillId="2" borderId="59" xfId="0" applyFont="1" applyFill="1" applyBorder="1" applyAlignment="1" applyProtection="1">
      <alignment horizontal="center" vertical="center"/>
      <protection hidden="1"/>
    </xf>
    <xf numFmtId="0" fontId="14" fillId="2" borderId="52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14" fillId="2" borderId="53" xfId="0" applyFont="1" applyFill="1" applyBorder="1" applyAlignment="1" applyProtection="1">
      <alignment horizontal="center"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34" xfId="0" applyFont="1" applyFill="1" applyBorder="1" applyAlignment="1" applyProtection="1">
      <alignment horizontal="center" vertical="center"/>
      <protection hidden="1"/>
    </xf>
    <xf numFmtId="0" fontId="15" fillId="2" borderId="37" xfId="0" applyFont="1" applyFill="1" applyBorder="1" applyAlignment="1" applyProtection="1">
      <alignment horizontal="center" vertical="center"/>
      <protection hidden="1"/>
    </xf>
    <xf numFmtId="0" fontId="15" fillId="2" borderId="16" xfId="0" applyFont="1" applyFill="1" applyBorder="1" applyAlignment="1" applyProtection="1">
      <alignment horizontal="center" vertical="center"/>
      <protection hidden="1"/>
    </xf>
    <xf numFmtId="0" fontId="15" fillId="2" borderId="38" xfId="0" applyFont="1" applyFill="1" applyBorder="1" applyAlignment="1" applyProtection="1">
      <alignment horizontal="center" vertical="center"/>
      <protection hidden="1"/>
    </xf>
    <xf numFmtId="2" fontId="16" fillId="2" borderId="42" xfId="0" applyNumberFormat="1" applyFont="1" applyFill="1" applyBorder="1" applyAlignment="1" applyProtection="1">
      <alignment horizontal="right" vertical="center" indent="3"/>
      <protection hidden="1"/>
    </xf>
    <xf numFmtId="2" fontId="16" fillId="2" borderId="43" xfId="0" applyNumberFormat="1" applyFont="1" applyFill="1" applyBorder="1" applyAlignment="1" applyProtection="1">
      <alignment horizontal="right" vertical="center" indent="3"/>
      <protection hidden="1"/>
    </xf>
    <xf numFmtId="2" fontId="16" fillId="2" borderId="44" xfId="0" applyNumberFormat="1" applyFont="1" applyFill="1" applyBorder="1" applyAlignment="1" applyProtection="1">
      <alignment horizontal="right" vertical="center" indent="3"/>
      <protection hidden="1"/>
    </xf>
    <xf numFmtId="0" fontId="16" fillId="2" borderId="46" xfId="0" applyFont="1" applyFill="1" applyBorder="1" applyAlignment="1" applyProtection="1">
      <alignment horizontal="center" vertical="center"/>
      <protection hidden="1"/>
    </xf>
    <xf numFmtId="0" fontId="16" fillId="2" borderId="43" xfId="0" applyFont="1" applyFill="1" applyBorder="1" applyAlignment="1" applyProtection="1">
      <alignment horizontal="center" vertical="center"/>
      <protection hidden="1"/>
    </xf>
    <xf numFmtId="0" fontId="16" fillId="2" borderId="48" xfId="0" applyFont="1" applyFill="1" applyBorder="1" applyAlignment="1" applyProtection="1">
      <alignment horizontal="center" vertical="center"/>
      <protection hidden="1"/>
    </xf>
    <xf numFmtId="0" fontId="16" fillId="2" borderId="44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/>
      <protection hidden="1"/>
    </xf>
    <xf numFmtId="0" fontId="5" fillId="2" borderId="20" xfId="0" applyFont="1" applyFill="1" applyBorder="1" applyAlignment="1" applyProtection="1">
      <alignment horizontal="center"/>
      <protection hidden="1"/>
    </xf>
    <xf numFmtId="0" fontId="5" fillId="2" borderId="27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2" borderId="26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18" fillId="2" borderId="58" xfId="0" applyFont="1" applyFill="1" applyBorder="1" applyAlignment="1" applyProtection="1">
      <alignment horizontal="center" vertical="center"/>
      <protection hidden="1"/>
    </xf>
    <xf numFmtId="0" fontId="18" fillId="2" borderId="59" xfId="0" applyFont="1" applyFill="1" applyBorder="1" applyAlignment="1" applyProtection="1">
      <alignment horizontal="center" vertical="center"/>
      <protection hidden="1"/>
    </xf>
    <xf numFmtId="0" fontId="16" fillId="2" borderId="22" xfId="0" applyFont="1" applyFill="1" applyBorder="1" applyAlignment="1" applyProtection="1">
      <alignment horizontal="center" vertical="center"/>
      <protection hidden="1"/>
    </xf>
    <xf numFmtId="0" fontId="16" fillId="2" borderId="23" xfId="0" applyFont="1" applyFill="1" applyBorder="1" applyAlignment="1" applyProtection="1">
      <alignment horizontal="center" vertical="center"/>
      <protection hidden="1"/>
    </xf>
    <xf numFmtId="0" fontId="15" fillId="2" borderId="45" xfId="0" applyFont="1" applyFill="1" applyBorder="1" applyAlignment="1" applyProtection="1">
      <alignment horizontal="center" vertical="center"/>
      <protection hidden="1"/>
    </xf>
    <xf numFmtId="0" fontId="15" fillId="2" borderId="40" xfId="0" applyFont="1" applyFill="1" applyBorder="1" applyAlignment="1" applyProtection="1">
      <alignment horizontal="center" vertical="center"/>
      <protection hidden="1"/>
    </xf>
    <xf numFmtId="0" fontId="15" fillId="2" borderId="47" xfId="0" applyFont="1" applyFill="1" applyBorder="1" applyAlignment="1" applyProtection="1">
      <alignment horizontal="center" vertical="center"/>
      <protection hidden="1"/>
    </xf>
    <xf numFmtId="1" fontId="15" fillId="2" borderId="42" xfId="0" applyNumberFormat="1" applyFont="1" applyFill="1" applyBorder="1" applyAlignment="1" applyProtection="1">
      <alignment horizontal="center" vertical="center"/>
      <protection hidden="1"/>
    </xf>
    <xf numFmtId="1" fontId="15" fillId="2" borderId="44" xfId="0" applyNumberFormat="1" applyFont="1" applyFill="1" applyBorder="1" applyAlignment="1" applyProtection="1">
      <alignment horizontal="center" vertical="center"/>
      <protection hidden="1"/>
    </xf>
    <xf numFmtId="2" fontId="16" fillId="2" borderId="52" xfId="0" applyNumberFormat="1" applyFont="1" applyFill="1" applyBorder="1" applyAlignment="1" applyProtection="1">
      <alignment horizontal="right" vertical="center" indent="3"/>
      <protection hidden="1"/>
    </xf>
    <xf numFmtId="2" fontId="16" fillId="2" borderId="18" xfId="0" applyNumberFormat="1" applyFont="1" applyFill="1" applyBorder="1" applyAlignment="1" applyProtection="1">
      <alignment horizontal="right" vertical="center" indent="3"/>
      <protection hidden="1"/>
    </xf>
    <xf numFmtId="2" fontId="16" fillId="2" borderId="53" xfId="0" applyNumberFormat="1" applyFont="1" applyFill="1" applyBorder="1" applyAlignment="1" applyProtection="1">
      <alignment horizontal="right" vertical="center" indent="3"/>
      <protection hidden="1"/>
    </xf>
    <xf numFmtId="0" fontId="16" fillId="2" borderId="52" xfId="0" applyFont="1" applyFill="1" applyBorder="1" applyAlignment="1" applyProtection="1">
      <alignment horizontal="center" vertical="center"/>
      <protection hidden="1"/>
    </xf>
    <xf numFmtId="0" fontId="16" fillId="2" borderId="18" xfId="0" applyFont="1" applyFill="1" applyBorder="1" applyAlignment="1" applyProtection="1">
      <alignment horizontal="center" vertical="center"/>
      <protection hidden="1"/>
    </xf>
    <xf numFmtId="0" fontId="16" fillId="2" borderId="53" xfId="0" applyFont="1" applyFill="1" applyBorder="1" applyAlignment="1" applyProtection="1">
      <alignment horizontal="center" vertical="center"/>
      <protection hidden="1"/>
    </xf>
    <xf numFmtId="0" fontId="16" fillId="2" borderId="55" xfId="0" applyFont="1" applyFill="1" applyBorder="1" applyAlignment="1" applyProtection="1">
      <alignment horizontal="center" vertical="center"/>
      <protection hidden="1"/>
    </xf>
    <xf numFmtId="2" fontId="16" fillId="7" borderId="24" xfId="0" applyNumberFormat="1" applyFont="1" applyFill="1" applyBorder="1" applyAlignment="1" applyProtection="1">
      <alignment horizontal="right" vertical="center" indent="1"/>
      <protection locked="0"/>
    </xf>
    <xf numFmtId="2" fontId="16" fillId="7" borderId="25" xfId="0" applyNumberFormat="1" applyFont="1" applyFill="1" applyBorder="1" applyAlignment="1" applyProtection="1">
      <alignment horizontal="right" vertical="center" indent="1"/>
      <protection locked="0"/>
    </xf>
    <xf numFmtId="0" fontId="17" fillId="2" borderId="33" xfId="0" applyFont="1" applyFill="1" applyBorder="1" applyAlignment="1" applyProtection="1">
      <alignment horizontal="center" vertical="center"/>
      <protection hidden="1"/>
    </xf>
    <xf numFmtId="0" fontId="17" fillId="2" borderId="57" xfId="0" applyFont="1" applyFill="1" applyBorder="1" applyAlignment="1" applyProtection="1">
      <alignment horizontal="center" vertical="center"/>
      <protection hidden="1"/>
    </xf>
    <xf numFmtId="0" fontId="18" fillId="2" borderId="60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2" borderId="34" xfId="0" applyFont="1" applyFill="1" applyBorder="1" applyAlignment="1" applyProtection="1">
      <alignment horizontal="center" vertical="center" wrapText="1"/>
      <protection hidden="1"/>
    </xf>
    <xf numFmtId="0" fontId="18" fillId="2" borderId="61" xfId="0" applyFont="1" applyFill="1" applyBorder="1" applyAlignment="1" applyProtection="1">
      <alignment horizontal="center" vertical="center" wrapText="1"/>
      <protection hidden="1"/>
    </xf>
    <xf numFmtId="0" fontId="18" fillId="2" borderId="62" xfId="0" applyFont="1" applyFill="1" applyBorder="1" applyAlignment="1" applyProtection="1">
      <alignment horizontal="center" vertical="center" wrapText="1"/>
      <protection hidden="1"/>
    </xf>
    <xf numFmtId="0" fontId="18" fillId="2" borderId="63" xfId="0" applyFont="1" applyFill="1" applyBorder="1" applyAlignment="1" applyProtection="1">
      <alignment horizontal="center" vertical="center" wrapText="1"/>
      <protection hidden="1"/>
    </xf>
    <xf numFmtId="0" fontId="15" fillId="2" borderId="39" xfId="0" applyFont="1" applyFill="1" applyBorder="1" applyAlignment="1" applyProtection="1">
      <alignment horizontal="center" vertical="center"/>
      <protection hidden="1"/>
    </xf>
    <xf numFmtId="0" fontId="15" fillId="2" borderId="41" xfId="0" applyFont="1" applyFill="1" applyBorder="1" applyAlignment="1" applyProtection="1">
      <alignment horizontal="center" vertical="center"/>
      <protection hidden="1"/>
    </xf>
    <xf numFmtId="0" fontId="12" fillId="2" borderId="46" xfId="0" applyFont="1" applyFill="1" applyBorder="1" applyAlignment="1" applyProtection="1">
      <alignment horizontal="center" vertical="center"/>
      <protection hidden="1"/>
    </xf>
    <xf numFmtId="0" fontId="12" fillId="2" borderId="43" xfId="0" applyFont="1" applyFill="1" applyBorder="1" applyAlignment="1" applyProtection="1">
      <alignment horizontal="center" vertical="center"/>
      <protection hidden="1"/>
    </xf>
    <xf numFmtId="0" fontId="12" fillId="2" borderId="48" xfId="0" applyFont="1" applyFill="1" applyBorder="1" applyAlignment="1" applyProtection="1">
      <alignment horizontal="center" vertical="center"/>
      <protection hidden="1"/>
    </xf>
    <xf numFmtId="0" fontId="15" fillId="2" borderId="50" xfId="0" applyFont="1" applyFill="1" applyBorder="1" applyAlignment="1" applyProtection="1">
      <alignment horizontal="center" vertical="center"/>
      <protection hidden="1"/>
    </xf>
    <xf numFmtId="0" fontId="15" fillId="2" borderId="17" xfId="0" applyFont="1" applyFill="1" applyBorder="1" applyAlignment="1" applyProtection="1">
      <alignment horizontal="center" vertical="center"/>
      <protection hidden="1"/>
    </xf>
    <xf numFmtId="0" fontId="15" fillId="2" borderId="54" xfId="0" applyFont="1" applyFill="1" applyBorder="1" applyAlignment="1" applyProtection="1">
      <alignment horizontal="center" vertical="center"/>
      <protection hidden="1"/>
    </xf>
    <xf numFmtId="0" fontId="15" fillId="2" borderId="51" xfId="0" applyFont="1" applyFill="1" applyBorder="1" applyAlignment="1" applyProtection="1">
      <alignment horizontal="center" vertical="center"/>
      <protection hidden="1"/>
    </xf>
    <xf numFmtId="0" fontId="15" fillId="2" borderId="56" xfId="0" applyFont="1" applyFill="1" applyBorder="1" applyAlignment="1" applyProtection="1">
      <alignment horizontal="center" vertical="center" wrapText="1"/>
      <protection hidden="1"/>
    </xf>
    <xf numFmtId="0" fontId="15" fillId="2" borderId="68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left" vertical="center" indent="1"/>
      <protection hidden="1"/>
    </xf>
    <xf numFmtId="0" fontId="12" fillId="2" borderId="0" xfId="0" applyFont="1" applyFill="1" applyBorder="1" applyAlignment="1" applyProtection="1">
      <alignment horizontal="left" vertical="center" indent="1" shrinkToFit="1"/>
      <protection hidden="1"/>
    </xf>
    <xf numFmtId="0" fontId="23" fillId="2" borderId="0" xfId="0" applyFont="1" applyFill="1" applyAlignment="1" applyProtection="1">
      <alignment vertical="center" shrinkToFit="1"/>
      <protection hidden="1"/>
    </xf>
    <xf numFmtId="0" fontId="15" fillId="2" borderId="70" xfId="0" applyFont="1" applyFill="1" applyBorder="1" applyAlignment="1" applyProtection="1">
      <alignment horizontal="center" vertical="center" wrapText="1"/>
      <protection hidden="1"/>
    </xf>
    <xf numFmtId="0" fontId="15" fillId="2" borderId="69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/>
      <protection hidden="1"/>
    </xf>
    <xf numFmtId="0" fontId="15" fillId="2" borderId="25" xfId="0" applyFont="1" applyFill="1" applyBorder="1" applyAlignment="1" applyProtection="1">
      <alignment horizontal="center" vertical="center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9" fillId="4" borderId="76" xfId="1" applyFont="1" applyFill="1" applyBorder="1" applyAlignment="1" applyProtection="1">
      <alignment horizontal="center" vertical="center" wrapText="1" shrinkToFit="1"/>
      <protection locked="0" hidden="1"/>
    </xf>
    <xf numFmtId="0" fontId="14" fillId="2" borderId="71" xfId="0" applyFont="1" applyFill="1" applyBorder="1" applyAlignment="1" applyProtection="1">
      <alignment horizontal="center" vertical="center"/>
      <protection hidden="1"/>
    </xf>
    <xf numFmtId="0" fontId="14" fillId="2" borderId="72" xfId="0" applyFont="1" applyFill="1" applyBorder="1" applyAlignment="1" applyProtection="1">
      <alignment horizontal="center" vertical="center"/>
      <protection hidden="1"/>
    </xf>
    <xf numFmtId="0" fontId="14" fillId="2" borderId="73" xfId="0" applyFont="1" applyFill="1" applyBorder="1" applyAlignment="1" applyProtection="1">
      <alignment horizontal="center" vertical="center"/>
      <protection hidden="1"/>
    </xf>
    <xf numFmtId="0" fontId="14" fillId="2" borderId="74" xfId="0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75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left" vertical="center" indent="1" shrinkToFit="1"/>
      <protection hidden="1"/>
    </xf>
    <xf numFmtId="0" fontId="12" fillId="2" borderId="17" xfId="0" applyFont="1" applyFill="1" applyBorder="1" applyAlignment="1" applyProtection="1">
      <alignment horizontal="left" vertical="center" shrinkToFit="1"/>
      <protection hidden="1"/>
    </xf>
    <xf numFmtId="0" fontId="12" fillId="2" borderId="51" xfId="0" applyFont="1" applyFill="1" applyBorder="1" applyAlignment="1" applyProtection="1">
      <alignment horizontal="left" vertical="center" shrinkToFi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" fillId="2" borderId="7" xfId="1" applyFill="1" applyBorder="1" applyAlignment="1" applyProtection="1">
      <alignment horizontal="center" vertical="center" wrapText="1"/>
      <protection locked="0" hidden="1"/>
    </xf>
    <xf numFmtId="0" fontId="1" fillId="2" borderId="8" xfId="1" applyFill="1" applyBorder="1" applyAlignment="1" applyProtection="1">
      <alignment horizontal="center" vertical="center" wrapText="1"/>
      <protection locked="0" hidden="1"/>
    </xf>
  </cellXfs>
  <cellStyles count="2">
    <cellStyle name="Hiperligação" xfId="1" builtinId="8"/>
    <cellStyle name="Normal" xfId="0" builtinId="0"/>
  </cellStyles>
  <dxfs count="32">
    <dxf>
      <font>
        <b/>
        <i val="0"/>
        <color rgb="FFFF0000"/>
      </font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26</xdr:row>
      <xdr:rowOff>28575</xdr:rowOff>
    </xdr:from>
    <xdr:to>
      <xdr:col>14</xdr:col>
      <xdr:colOff>212321</xdr:colOff>
      <xdr:row>27</xdr:row>
      <xdr:rowOff>166428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A3F1854-4D2F-4A71-9374-6407802C1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4791075"/>
          <a:ext cx="307571" cy="328353"/>
        </a:xfrm>
        <a:prstGeom prst="rect">
          <a:avLst/>
        </a:prstGeom>
      </xdr:spPr>
    </xdr:pic>
    <xdr:clientData/>
  </xdr:twoCellAnchor>
  <xdr:twoCellAnchor editAs="oneCell">
    <xdr:from>
      <xdr:col>17</xdr:col>
      <xdr:colOff>247650</xdr:colOff>
      <xdr:row>26</xdr:row>
      <xdr:rowOff>28575</xdr:rowOff>
    </xdr:from>
    <xdr:to>
      <xdr:col>18</xdr:col>
      <xdr:colOff>269471</xdr:colOff>
      <xdr:row>27</xdr:row>
      <xdr:rowOff>166428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4CE46A-3FF9-4BB9-92E9-359FAF3F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4791075"/>
          <a:ext cx="307571" cy="328353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</xdr:colOff>
      <xdr:row>26</xdr:row>
      <xdr:rowOff>28575</xdr:rowOff>
    </xdr:from>
    <xdr:to>
      <xdr:col>23</xdr:col>
      <xdr:colOff>50396</xdr:colOff>
      <xdr:row>27</xdr:row>
      <xdr:rowOff>166428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0DCE58F-6C8D-48EF-9367-4C75F740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4791075"/>
          <a:ext cx="307571" cy="328353"/>
        </a:xfrm>
        <a:prstGeom prst="rect">
          <a:avLst/>
        </a:prstGeom>
      </xdr:spPr>
    </xdr:pic>
    <xdr:clientData/>
  </xdr:twoCellAnchor>
  <xdr:twoCellAnchor editAs="oneCell">
    <xdr:from>
      <xdr:col>26</xdr:col>
      <xdr:colOff>85725</xdr:colOff>
      <xdr:row>26</xdr:row>
      <xdr:rowOff>28575</xdr:rowOff>
    </xdr:from>
    <xdr:to>
      <xdr:col>27</xdr:col>
      <xdr:colOff>107546</xdr:colOff>
      <xdr:row>27</xdr:row>
      <xdr:rowOff>166428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C1C1988-88DF-4A85-AC4F-261AF152D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4791075"/>
          <a:ext cx="307571" cy="328353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21</xdr:row>
      <xdr:rowOff>66675</xdr:rowOff>
    </xdr:from>
    <xdr:to>
      <xdr:col>8</xdr:col>
      <xdr:colOff>200728</xdr:colOff>
      <xdr:row>24</xdr:row>
      <xdr:rowOff>35175</xdr:rowOff>
    </xdr:to>
    <xdr:pic>
      <xdr:nvPicPr>
        <xdr:cNvPr id="9" name="Imagem 8" descr="Republica Portuguesa">
          <a:extLst>
            <a:ext uri="{FF2B5EF4-FFF2-40B4-BE49-F238E27FC236}">
              <a16:creationId xmlns:a16="http://schemas.microsoft.com/office/drawing/2014/main" id="{9E2BC6C2-3D6F-4F15-821E-8E3CD7E74E81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3876675"/>
          <a:ext cx="1086553" cy="540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209550</xdr:colOff>
      <xdr:row>21</xdr:row>
      <xdr:rowOff>66675</xdr:rowOff>
    </xdr:from>
    <xdr:to>
      <xdr:col>17</xdr:col>
      <xdr:colOff>98450</xdr:colOff>
      <xdr:row>24</xdr:row>
      <xdr:rowOff>35175</xdr:rowOff>
    </xdr:to>
    <xdr:pic>
      <xdr:nvPicPr>
        <xdr:cNvPr id="10" name="Imagem 9" descr="image_gallery">
          <a:extLst>
            <a:ext uri="{FF2B5EF4-FFF2-40B4-BE49-F238E27FC236}">
              <a16:creationId xmlns:a16="http://schemas.microsoft.com/office/drawing/2014/main" id="{2F27F5D8-CE73-4709-991F-8C255A03BEEE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76675"/>
          <a:ext cx="746150" cy="54000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266700</xdr:colOff>
      <xdr:row>21</xdr:row>
      <xdr:rowOff>66675</xdr:rowOff>
    </xdr:from>
    <xdr:to>
      <xdr:col>27</xdr:col>
      <xdr:colOff>140973</xdr:colOff>
      <xdr:row>24</xdr:row>
      <xdr:rowOff>35175</xdr:rowOff>
    </xdr:to>
    <xdr:pic>
      <xdr:nvPicPr>
        <xdr:cNvPr id="11" name="Imagem 10" descr="F:\DE\16-17\Logos\logoDSRC-12.png">
          <a:extLst>
            <a:ext uri="{FF2B5EF4-FFF2-40B4-BE49-F238E27FC236}">
              <a16:creationId xmlns:a16="http://schemas.microsoft.com/office/drawing/2014/main" id="{29E81597-06ED-4E21-8070-F23F39F139C3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3876675"/>
          <a:ext cx="1303023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sportoescolar.dge.mec.pt/sites/default/files/regulamento_taca_de_basquetebol_final_17-18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jose.basto@dgeste.mec.pt" TargetMode="External"/><Relationship Id="rId7" Type="http://schemas.openxmlformats.org/officeDocument/2006/relationships/hyperlink" Target="http://desportoescolar.dge.mec.pt/sites/default/files/regulamento_taca_de_atletismo_final_17-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nuno.santinha@dgeste.mec.pt" TargetMode="External"/><Relationship Id="rId1" Type="http://schemas.openxmlformats.org/officeDocument/2006/relationships/hyperlink" Target="mailto:raquel.vaz@dge.mec.pt" TargetMode="External"/><Relationship Id="rId6" Type="http://schemas.openxmlformats.org/officeDocument/2006/relationships/hyperlink" Target="http://desportoescolar.dge.mec.pt/sites/default/files/regulamento_taca_de_andebol_final_17-18.pdf" TargetMode="External"/><Relationship Id="rId11" Type="http://schemas.openxmlformats.org/officeDocument/2006/relationships/hyperlink" Target="mailto:nuno.santinha@dgeste.mec.pt" TargetMode="External"/><Relationship Id="rId5" Type="http://schemas.openxmlformats.org/officeDocument/2006/relationships/hyperlink" Target="http://desportoescolar.dge.mec.pt/sites/default/files/taca_de-word_regulamento_geral_17-18_final.pdf" TargetMode="External"/><Relationship Id="rId10" Type="http://schemas.openxmlformats.org/officeDocument/2006/relationships/hyperlink" Target="http://desportoescolar.dge.mec.pt/sites/default/files/joker_17-18_final_0.pdf" TargetMode="External"/><Relationship Id="rId4" Type="http://schemas.openxmlformats.org/officeDocument/2006/relationships/hyperlink" Target="mailto:ricardo.fernandes@dgeste.mec.pt" TargetMode="External"/><Relationship Id="rId9" Type="http://schemas.openxmlformats.org/officeDocument/2006/relationships/hyperlink" Target="http://desportoescolar.dge.mec.pt/sites/default/files/regulamento_taca_de_tm_final_17-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sportoescolar.dge.mec.pt/sites/default/files/regulamento_taca_de_atletismo_final_17-18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desportoescolar.dge.mec.pt/sites/default/files/regulamento_taca_de_andebol_final_17-18.pdf" TargetMode="External"/><Relationship Id="rId1" Type="http://schemas.openxmlformats.org/officeDocument/2006/relationships/hyperlink" Target="http://desportoescolar.dge.mec.pt/sites/default/files/taca_de-word_regulamento_geral_17-18_final.pdf" TargetMode="External"/><Relationship Id="rId6" Type="http://schemas.openxmlformats.org/officeDocument/2006/relationships/hyperlink" Target="http://desportoescolar.dge.mec.pt/sites/default/files/joker_17-18_final_0.pdf" TargetMode="External"/><Relationship Id="rId5" Type="http://schemas.openxmlformats.org/officeDocument/2006/relationships/hyperlink" Target="http://desportoescolar.dge.mec.pt/sites/default/files/regulamento_taca_de_tm_final_17-18.pdf" TargetMode="External"/><Relationship Id="rId4" Type="http://schemas.openxmlformats.org/officeDocument/2006/relationships/hyperlink" Target="http://desportoescolar.dge.mec.pt/sites/default/files/regulamento_taca_de_basquetebol_final_17-1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esportoescolar.dge.mec.pt/sites/default/files/regulamento_taca_de_atletismo_final_17-18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desportoescolar.dge.mec.pt/sites/default/files/regulamento_taca_de_andebol_final_17-18.pdf" TargetMode="External"/><Relationship Id="rId1" Type="http://schemas.openxmlformats.org/officeDocument/2006/relationships/hyperlink" Target="http://desportoescolar.dge.mec.pt/sites/default/files/taca_de-word_regulamento_geral_17-18_final.pdf" TargetMode="External"/><Relationship Id="rId6" Type="http://schemas.openxmlformats.org/officeDocument/2006/relationships/hyperlink" Target="http://desportoescolar.dge.mec.pt/sites/default/files/joker_17-18_final_0.pdf" TargetMode="External"/><Relationship Id="rId5" Type="http://schemas.openxmlformats.org/officeDocument/2006/relationships/hyperlink" Target="http://desportoescolar.dge.mec.pt/sites/default/files/regulamento_taca_de_tm_final_17-18.pdf" TargetMode="External"/><Relationship Id="rId4" Type="http://schemas.openxmlformats.org/officeDocument/2006/relationships/hyperlink" Target="http://desportoescolar.dge.mec.pt/sites/default/files/regulamento_taca_de_basquetebol_final_17-18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esportoescolar.dge.mec.pt/sites/default/files/regulamento_taca_de_atletismo_final_17-18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desportoescolar.dge.mec.pt/sites/default/files/regulamento_taca_de_andebol_final_17-18.pdf" TargetMode="External"/><Relationship Id="rId1" Type="http://schemas.openxmlformats.org/officeDocument/2006/relationships/hyperlink" Target="http://desportoescolar.dge.mec.pt/sites/default/files/taca_de-word_regulamento_geral_17-18_final.pdf" TargetMode="External"/><Relationship Id="rId6" Type="http://schemas.openxmlformats.org/officeDocument/2006/relationships/hyperlink" Target="http://desportoescolar.dge.mec.pt/sites/default/files/joker_17-18_final_0.pdf" TargetMode="External"/><Relationship Id="rId5" Type="http://schemas.openxmlformats.org/officeDocument/2006/relationships/hyperlink" Target="http://desportoescolar.dge.mec.pt/sites/default/files/regulamento_taca_de_tm_final_17-18.pdf" TargetMode="External"/><Relationship Id="rId4" Type="http://schemas.openxmlformats.org/officeDocument/2006/relationships/hyperlink" Target="http://desportoescolar.dge.mec.pt/sites/default/files/regulamento_taca_de_basquetebol_final_17-18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esportoescolar.dge.mec.pt/sites/default/files/regulamento_taca_de_atletismo_final_17-18.pdf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desportoescolar.dge.mec.pt/sites/default/files/regulamento_taca_de_andebol_final_17-18.pdf" TargetMode="External"/><Relationship Id="rId1" Type="http://schemas.openxmlformats.org/officeDocument/2006/relationships/hyperlink" Target="http://desportoescolar.dge.mec.pt/sites/default/files/taca_de-word_regulamento_geral_17-18_final.pdf" TargetMode="External"/><Relationship Id="rId6" Type="http://schemas.openxmlformats.org/officeDocument/2006/relationships/hyperlink" Target="http://desportoescolar.dge.mec.pt/sites/default/files/joker_17-18_final_0.pdf" TargetMode="External"/><Relationship Id="rId5" Type="http://schemas.openxmlformats.org/officeDocument/2006/relationships/hyperlink" Target="http://desportoescolar.dge.mec.pt/sites/default/files/regulamento_taca_de_tm_final_17-18.pdf" TargetMode="External"/><Relationship Id="rId4" Type="http://schemas.openxmlformats.org/officeDocument/2006/relationships/hyperlink" Target="http://desportoescolar.dge.mec.pt/sites/default/files/regulamento_taca_de_basquetebol_final_17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rgb="FF00B050"/>
    <pageSetUpPr fitToPage="1"/>
  </sheetPr>
  <dimension ref="A1:AP32"/>
  <sheetViews>
    <sheetView showRowColHeaders="0" tabSelected="1" zoomScaleNormal="100" zoomScaleSheetLayoutView="115" workbookViewId="0">
      <selection activeCell="AD12" sqref="AD12:AM12"/>
    </sheetView>
  </sheetViews>
  <sheetFormatPr defaultColWidth="0" defaultRowHeight="0" customHeight="1" zeroHeight="1" x14ac:dyDescent="0.25"/>
  <cols>
    <col min="1" max="1" width="16.85546875" style="4" customWidth="1"/>
    <col min="2" max="2" width="0.7109375" style="4" customWidth="1"/>
    <col min="3" max="39" width="4.28515625" style="4" customWidth="1"/>
    <col min="40" max="40" width="0.140625" style="4" customWidth="1"/>
    <col min="41" max="16384" width="9.140625" style="4" hidden="1"/>
  </cols>
  <sheetData>
    <row r="1" spans="1:42" ht="37.5" customHeight="1" x14ac:dyDescent="0.25"/>
    <row r="2" spans="1:42" ht="15" customHeight="1" thickBot="1" x14ac:dyDescent="0.3">
      <c r="A2" s="5"/>
      <c r="B2" s="5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</row>
    <row r="3" spans="1:42" ht="15" customHeight="1" thickBot="1" x14ac:dyDescent="0.3">
      <c r="A3" s="103" t="s">
        <v>0</v>
      </c>
      <c r="B3" s="1"/>
      <c r="C3" s="115" t="s">
        <v>124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</row>
    <row r="4" spans="1:42" ht="15" customHeight="1" thickBot="1" x14ac:dyDescent="0.3">
      <c r="A4" s="103"/>
      <c r="B4" s="1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</row>
    <row r="5" spans="1:42" ht="15" customHeight="1" thickBot="1" x14ac:dyDescent="0.3">
      <c r="A5" s="104" t="s">
        <v>1</v>
      </c>
      <c r="B5" s="1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</row>
    <row r="6" spans="1:42" ht="15" customHeight="1" thickBot="1" x14ac:dyDescent="0.3">
      <c r="A6" s="104"/>
      <c r="B6" s="1"/>
      <c r="C6" s="77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42" ht="15" customHeight="1" thickBot="1" x14ac:dyDescent="0.3">
      <c r="A7" s="104" t="s">
        <v>2</v>
      </c>
      <c r="B7" s="1"/>
      <c r="C7" s="76"/>
      <c r="D7" s="3"/>
      <c r="E7" s="105" t="str">
        <f>IF(Definições!AC4="","",IF(OR(Definições!AC4&lt;Folha1!B2,Definições!AC4&gt;Folha1!B11),"",UPPER(VLOOKUP(Definições!AC4,Folha1!B2:C11,2,FALSE)))&amp;" TAÇA DO DESPORTO ESCOLAR")</f>
        <v>III TAÇA DO DESPORTO ESCOLAR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85"/>
      <c r="AD7" s="106" t="s">
        <v>3</v>
      </c>
      <c r="AE7" s="107"/>
      <c r="AF7" s="107"/>
      <c r="AG7" s="107"/>
      <c r="AH7" s="107"/>
      <c r="AI7" s="107"/>
      <c r="AJ7" s="107"/>
      <c r="AK7" s="107"/>
      <c r="AL7" s="107"/>
      <c r="AM7" s="108"/>
    </row>
    <row r="8" spans="1:42" ht="15" customHeight="1" thickBot="1" x14ac:dyDescent="0.3">
      <c r="A8" s="104"/>
      <c r="B8" s="1"/>
      <c r="C8" s="76"/>
      <c r="D8" s="3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3"/>
      <c r="AD8" s="109"/>
      <c r="AE8" s="110"/>
      <c r="AF8" s="110"/>
      <c r="AG8" s="110"/>
      <c r="AH8" s="110"/>
      <c r="AI8" s="110"/>
      <c r="AJ8" s="110"/>
      <c r="AK8" s="110"/>
      <c r="AL8" s="110"/>
      <c r="AM8" s="111"/>
      <c r="AP8" s="5"/>
    </row>
    <row r="9" spans="1:42" ht="15" customHeight="1" thickBot="1" x14ac:dyDescent="0.3">
      <c r="A9" s="104" t="s">
        <v>4</v>
      </c>
      <c r="B9" s="1"/>
      <c r="C9" s="7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09"/>
      <c r="AE9" s="110"/>
      <c r="AF9" s="110"/>
      <c r="AG9" s="110"/>
      <c r="AH9" s="110"/>
      <c r="AI9" s="110"/>
      <c r="AJ9" s="110"/>
      <c r="AK9" s="110"/>
      <c r="AL9" s="110"/>
      <c r="AM9" s="111"/>
    </row>
    <row r="10" spans="1:42" ht="15" customHeight="1" thickBot="1" x14ac:dyDescent="0.4">
      <c r="A10" s="104"/>
      <c r="B10" s="1"/>
      <c r="C10" s="76"/>
      <c r="D10" s="101" t="s">
        <v>5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3"/>
      <c r="AD10" s="112"/>
      <c r="AE10" s="113"/>
      <c r="AF10" s="113"/>
      <c r="AG10" s="113"/>
      <c r="AH10" s="113"/>
      <c r="AI10" s="113"/>
      <c r="AJ10" s="113"/>
      <c r="AK10" s="113"/>
      <c r="AL10" s="113"/>
      <c r="AM10" s="114"/>
    </row>
    <row r="11" spans="1:42" ht="15" customHeight="1" thickBot="1" x14ac:dyDescent="0.3">
      <c r="A11" s="116" t="s">
        <v>87</v>
      </c>
      <c r="B11" s="3"/>
      <c r="C11" s="76"/>
      <c r="D11" s="117" t="s">
        <v>6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3"/>
      <c r="AD11" s="3"/>
      <c r="AE11" s="3"/>
      <c r="AF11" s="3"/>
      <c r="AG11" s="3"/>
      <c r="AH11" s="3"/>
      <c r="AI11" s="3"/>
      <c r="AJ11" s="3"/>
      <c r="AK11" s="79"/>
      <c r="AL11" s="79"/>
      <c r="AM11" s="79"/>
    </row>
    <row r="12" spans="1:42" ht="15" customHeight="1" thickBot="1" x14ac:dyDescent="0.3">
      <c r="A12" s="116"/>
      <c r="B12" s="3"/>
      <c r="C12" s="76"/>
      <c r="D12" s="117" t="s">
        <v>9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3"/>
      <c r="AD12" s="118" t="s">
        <v>7</v>
      </c>
      <c r="AE12" s="119"/>
      <c r="AF12" s="119"/>
      <c r="AG12" s="119"/>
      <c r="AH12" s="119"/>
      <c r="AI12" s="119"/>
      <c r="AJ12" s="119"/>
      <c r="AK12" s="119"/>
      <c r="AL12" s="119"/>
      <c r="AM12" s="120"/>
    </row>
    <row r="13" spans="1:42" ht="15" customHeight="1" x14ac:dyDescent="0.25">
      <c r="B13" s="29"/>
      <c r="C13" s="76"/>
      <c r="D13" s="117" t="s">
        <v>11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3"/>
      <c r="AD13" s="121" t="s">
        <v>10</v>
      </c>
      <c r="AE13" s="122"/>
      <c r="AF13" s="122"/>
      <c r="AG13" s="122"/>
      <c r="AH13" s="122"/>
      <c r="AI13" s="122"/>
      <c r="AJ13" s="122"/>
      <c r="AK13" s="122"/>
      <c r="AL13" s="122"/>
      <c r="AM13" s="123"/>
    </row>
    <row r="14" spans="1:42" ht="15" customHeight="1" x14ac:dyDescent="0.25">
      <c r="B14" s="29"/>
      <c r="C14" s="76"/>
      <c r="AC14" s="3"/>
      <c r="AD14" s="124" t="s">
        <v>12</v>
      </c>
      <c r="AE14" s="125"/>
      <c r="AF14" s="125"/>
      <c r="AG14" s="125"/>
      <c r="AH14" s="125"/>
      <c r="AI14" s="125"/>
      <c r="AJ14" s="125"/>
      <c r="AK14" s="125"/>
      <c r="AL14" s="125"/>
      <c r="AM14" s="126"/>
    </row>
    <row r="15" spans="1:42" ht="15" customHeight="1" x14ac:dyDescent="0.35">
      <c r="A15" s="100" t="s">
        <v>8</v>
      </c>
      <c r="B15" s="30"/>
      <c r="C15" s="76"/>
      <c r="D15" s="101" t="s">
        <v>14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3"/>
      <c r="AD15" s="127" t="s">
        <v>15</v>
      </c>
      <c r="AE15" s="128"/>
      <c r="AF15" s="128"/>
      <c r="AG15" s="128"/>
      <c r="AH15" s="128"/>
      <c r="AI15" s="128"/>
      <c r="AJ15" s="128"/>
      <c r="AK15" s="128"/>
      <c r="AL15" s="128"/>
      <c r="AM15" s="129"/>
    </row>
    <row r="16" spans="1:42" ht="15" customHeight="1" thickBot="1" x14ac:dyDescent="0.3">
      <c r="A16" s="100"/>
      <c r="B16" s="30"/>
      <c r="C16" s="76"/>
      <c r="D16" s="130" t="s">
        <v>17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3"/>
      <c r="AD16" s="3"/>
      <c r="AE16" s="3"/>
      <c r="AF16" s="3"/>
      <c r="AG16" s="3"/>
      <c r="AH16" s="3"/>
      <c r="AI16" s="3"/>
      <c r="AJ16" s="3"/>
      <c r="AK16" s="79"/>
      <c r="AL16" s="79"/>
      <c r="AM16" s="79"/>
    </row>
    <row r="17" spans="1:39" ht="15" customHeight="1" x14ac:dyDescent="0.25">
      <c r="A17" s="98" t="s">
        <v>13</v>
      </c>
      <c r="B17" s="31"/>
      <c r="C17" s="76"/>
      <c r="D17" s="102" t="s">
        <v>19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3"/>
      <c r="AD17" s="118" t="s">
        <v>136</v>
      </c>
      <c r="AE17" s="119"/>
      <c r="AF17" s="119"/>
      <c r="AG17" s="119"/>
      <c r="AH17" s="119"/>
      <c r="AI17" s="119"/>
      <c r="AJ17" s="119"/>
      <c r="AK17" s="119"/>
      <c r="AL17" s="119"/>
      <c r="AM17" s="120"/>
    </row>
    <row r="18" spans="1:39" ht="15" customHeight="1" thickBot="1" x14ac:dyDescent="0.3">
      <c r="A18" s="99" t="s">
        <v>16</v>
      </c>
      <c r="B18" s="30"/>
      <c r="C18" s="76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3"/>
      <c r="AD18" s="121" t="s">
        <v>137</v>
      </c>
      <c r="AE18" s="122"/>
      <c r="AF18" s="122"/>
      <c r="AG18" s="122"/>
      <c r="AH18" s="122"/>
      <c r="AI18" s="122"/>
      <c r="AJ18" s="122"/>
      <c r="AK18" s="122"/>
      <c r="AL18" s="122"/>
      <c r="AM18" s="123"/>
    </row>
    <row r="19" spans="1:39" ht="15" customHeight="1" thickBot="1" x14ac:dyDescent="0.3">
      <c r="A19" s="32"/>
      <c r="B19" s="30"/>
      <c r="C19" s="76"/>
      <c r="D19" s="130" t="s">
        <v>22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3"/>
      <c r="AD19" s="124" t="s">
        <v>138</v>
      </c>
      <c r="AE19" s="125"/>
      <c r="AF19" s="125"/>
      <c r="AG19" s="125"/>
      <c r="AH19" s="125"/>
      <c r="AI19" s="125"/>
      <c r="AJ19" s="125"/>
      <c r="AK19" s="125"/>
      <c r="AL19" s="125"/>
      <c r="AM19" s="126"/>
    </row>
    <row r="20" spans="1:39" ht="15" customHeight="1" x14ac:dyDescent="0.25">
      <c r="A20" s="87" t="s">
        <v>18</v>
      </c>
      <c r="B20" s="30"/>
      <c r="C20" s="76"/>
      <c r="D20" s="102" t="s">
        <v>123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3"/>
      <c r="AD20" s="131" t="s">
        <v>140</v>
      </c>
      <c r="AE20" s="245"/>
      <c r="AF20" s="245"/>
      <c r="AG20" s="245"/>
      <c r="AH20" s="245"/>
      <c r="AI20" s="245"/>
      <c r="AJ20" s="245"/>
      <c r="AK20" s="245"/>
      <c r="AL20" s="245"/>
      <c r="AM20" s="246"/>
    </row>
    <row r="21" spans="1:39" ht="15" customHeight="1" x14ac:dyDescent="0.25">
      <c r="A21" s="88" t="s">
        <v>20</v>
      </c>
      <c r="B21" s="30"/>
      <c r="C21" s="76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3"/>
      <c r="AD21" s="3"/>
      <c r="AE21" s="3"/>
      <c r="AF21" s="3"/>
      <c r="AG21" s="3"/>
      <c r="AH21" s="3"/>
      <c r="AI21" s="3"/>
      <c r="AJ21" s="3"/>
      <c r="AK21" s="79"/>
      <c r="AL21" s="79"/>
      <c r="AM21" s="79"/>
    </row>
    <row r="22" spans="1:39" ht="15" customHeight="1" x14ac:dyDescent="0.25">
      <c r="A22" s="88" t="s">
        <v>21</v>
      </c>
      <c r="B22" s="31"/>
      <c r="C22" s="76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6"/>
      <c r="AD22" s="118" t="s">
        <v>24</v>
      </c>
      <c r="AE22" s="119"/>
      <c r="AF22" s="119"/>
      <c r="AG22" s="119"/>
      <c r="AH22" s="119"/>
      <c r="AI22" s="119"/>
      <c r="AJ22" s="119"/>
      <c r="AK22" s="119"/>
      <c r="AL22" s="119"/>
      <c r="AM22" s="120"/>
    </row>
    <row r="23" spans="1:39" ht="15" customHeight="1" thickBot="1" x14ac:dyDescent="0.3">
      <c r="A23" s="89" t="s">
        <v>23</v>
      </c>
      <c r="B23" s="31"/>
      <c r="C23" s="7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21" t="s">
        <v>25</v>
      </c>
      <c r="AE23" s="122"/>
      <c r="AF23" s="122"/>
      <c r="AG23" s="122"/>
      <c r="AH23" s="122"/>
      <c r="AI23" s="122"/>
      <c r="AJ23" s="122"/>
      <c r="AK23" s="122"/>
      <c r="AL23" s="122"/>
      <c r="AM23" s="123"/>
    </row>
    <row r="24" spans="1:39" ht="15" customHeight="1" x14ac:dyDescent="0.25">
      <c r="A24" s="31"/>
      <c r="B24" s="31"/>
      <c r="C24" s="7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3"/>
      <c r="AD24" s="124" t="s">
        <v>26</v>
      </c>
      <c r="AE24" s="125"/>
      <c r="AF24" s="125"/>
      <c r="AG24" s="125"/>
      <c r="AH24" s="125"/>
      <c r="AI24" s="125"/>
      <c r="AJ24" s="125"/>
      <c r="AK24" s="125"/>
      <c r="AL24" s="125"/>
      <c r="AM24" s="126"/>
    </row>
    <row r="25" spans="1:39" ht="15" customHeight="1" x14ac:dyDescent="0.25">
      <c r="A25" s="31"/>
      <c r="B25" s="31"/>
      <c r="C25" s="7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27" t="s">
        <v>27</v>
      </c>
      <c r="AE25" s="128"/>
      <c r="AF25" s="128"/>
      <c r="AG25" s="128"/>
      <c r="AH25" s="128"/>
      <c r="AI25" s="128"/>
      <c r="AJ25" s="128"/>
      <c r="AK25" s="128"/>
      <c r="AL25" s="128"/>
      <c r="AM25" s="129"/>
    </row>
    <row r="26" spans="1:39" ht="15" customHeight="1" x14ac:dyDescent="0.25">
      <c r="A26" s="31"/>
      <c r="B26" s="31"/>
      <c r="C26" s="76"/>
      <c r="D26" s="3"/>
      <c r="E26" s="3"/>
      <c r="F26" s="3"/>
      <c r="G26" s="3"/>
      <c r="H26" s="3"/>
      <c r="I26" s="3"/>
      <c r="J26" s="3"/>
      <c r="K26" s="3"/>
      <c r="L26" s="3"/>
      <c r="M26" s="3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86"/>
      <c r="AD26" s="121" t="s">
        <v>28</v>
      </c>
      <c r="AE26" s="122"/>
      <c r="AF26" s="122"/>
      <c r="AG26" s="122"/>
      <c r="AH26" s="122"/>
      <c r="AI26" s="122"/>
      <c r="AJ26" s="122"/>
      <c r="AK26" s="122"/>
      <c r="AL26" s="122"/>
      <c r="AM26" s="123"/>
    </row>
    <row r="27" spans="1:39" ht="15" customHeight="1" x14ac:dyDescent="0.25">
      <c r="A27" s="33"/>
      <c r="B27" s="31"/>
      <c r="C27" s="76"/>
      <c r="D27" s="132" t="s">
        <v>135</v>
      </c>
      <c r="E27" s="133"/>
      <c r="F27" s="133"/>
      <c r="G27" s="133"/>
      <c r="H27" s="133"/>
      <c r="I27" s="133"/>
      <c r="J27" s="133"/>
      <c r="K27" s="133"/>
      <c r="L27" s="133"/>
      <c r="M27" s="13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24" t="s">
        <v>26</v>
      </c>
      <c r="AE27" s="125"/>
      <c r="AF27" s="125"/>
      <c r="AG27" s="125"/>
      <c r="AH27" s="125"/>
      <c r="AI27" s="125"/>
      <c r="AJ27" s="125"/>
      <c r="AK27" s="125"/>
      <c r="AL27" s="125"/>
      <c r="AM27" s="126"/>
    </row>
    <row r="28" spans="1:39" ht="15" customHeight="1" x14ac:dyDescent="0.25">
      <c r="A28" s="31"/>
      <c r="B28" s="31"/>
      <c r="C28" s="76"/>
      <c r="D28" s="135"/>
      <c r="E28" s="136"/>
      <c r="F28" s="136"/>
      <c r="G28" s="136"/>
      <c r="H28" s="136"/>
      <c r="I28" s="136"/>
      <c r="J28" s="136"/>
      <c r="K28" s="136"/>
      <c r="L28" s="136"/>
      <c r="M28" s="13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27" t="s">
        <v>29</v>
      </c>
      <c r="AE28" s="128"/>
      <c r="AF28" s="128"/>
      <c r="AG28" s="128"/>
      <c r="AH28" s="128"/>
      <c r="AI28" s="128"/>
      <c r="AJ28" s="128"/>
      <c r="AK28" s="128"/>
      <c r="AL28" s="128"/>
      <c r="AM28" s="129"/>
    </row>
    <row r="29" spans="1:39" ht="15" customHeight="1" x14ac:dyDescent="0.25"/>
    <row r="30" spans="1:39" ht="15" hidden="1" customHeight="1" x14ac:dyDescent="0.25"/>
    <row r="31" spans="1:39" ht="15" hidden="1" customHeight="1" x14ac:dyDescent="0.25"/>
    <row r="32" spans="1:39" ht="15" hidden="1" customHeight="1" x14ac:dyDescent="0.25"/>
  </sheetData>
  <sheetProtection algorithmName="SHA-512" hashValue="0Q4WbF2SD2ZkvEeFF967kV/gPfR/vkCU6DQV+1Y0c6xF+A480HcWd8QtuyjInXAdb369jTj2AP7XAsoxbi8yOg==" saltValue="N9xwtoppHuG9DGVDwHX/Yg==" spinCount="100000" sheet="1"/>
  <mergeCells count="37">
    <mergeCell ref="O24:AB24"/>
    <mergeCell ref="AD24:AM24"/>
    <mergeCell ref="AD25:AM25"/>
    <mergeCell ref="AD26:AM26"/>
    <mergeCell ref="D27:M28"/>
    <mergeCell ref="AD27:AM27"/>
    <mergeCell ref="AD28:AM28"/>
    <mergeCell ref="N26:AB26"/>
    <mergeCell ref="AD13:AM13"/>
    <mergeCell ref="D13:AB13"/>
    <mergeCell ref="AD14:AM14"/>
    <mergeCell ref="AD23:AM23"/>
    <mergeCell ref="AD15:AM15"/>
    <mergeCell ref="D16:AB16"/>
    <mergeCell ref="AD17:AM17"/>
    <mergeCell ref="D17:AB18"/>
    <mergeCell ref="AD18:AM18"/>
    <mergeCell ref="AD19:AM19"/>
    <mergeCell ref="D19:AB19"/>
    <mergeCell ref="AD20:AM20"/>
    <mergeCell ref="D22:AC22"/>
    <mergeCell ref="AD22:AM22"/>
    <mergeCell ref="AD7:AM10"/>
    <mergeCell ref="A9:A10"/>
    <mergeCell ref="C3:AM4"/>
    <mergeCell ref="A11:A12"/>
    <mergeCell ref="D11:AB11"/>
    <mergeCell ref="AD12:AM12"/>
    <mergeCell ref="D12:AB12"/>
    <mergeCell ref="A15:A16"/>
    <mergeCell ref="D10:AB10"/>
    <mergeCell ref="D15:AB15"/>
    <mergeCell ref="D20:AB21"/>
    <mergeCell ref="A3:A4"/>
    <mergeCell ref="A5:A6"/>
    <mergeCell ref="A7:A8"/>
    <mergeCell ref="E7:AB8"/>
  </mergeCells>
  <hyperlinks>
    <hyperlink ref="AD15" r:id="rId1" xr:uid="{00000000-0004-0000-0000-000000000000}"/>
    <hyperlink ref="AD20" r:id="rId2" xr:uid="{00000000-0004-0000-0000-000001000000}"/>
    <hyperlink ref="AD25" r:id="rId3" xr:uid="{00000000-0004-0000-0000-000002000000}"/>
    <hyperlink ref="AD28" r:id="rId4" xr:uid="{00000000-0004-0000-0000-000003000000}"/>
    <hyperlink ref="A5" location="Definições!Q8" display="DEFINIÇÕES" xr:uid="{00000000-0004-0000-0000-000004000000}"/>
    <hyperlink ref="A9" location="TOTAIS!N11" display="TOTAIS" xr:uid="{00000000-0004-0000-0000-000005000000}"/>
    <hyperlink ref="A3" location="Ajuda!B3" display="AJUDA" xr:uid="{00000000-0004-0000-0000-000006000000}"/>
    <hyperlink ref="A17" r:id="rId5" xr:uid="{00000000-0004-0000-0000-000007000000}"/>
    <hyperlink ref="A20" r:id="rId6" xr:uid="{00000000-0004-0000-0000-000008000000}"/>
    <hyperlink ref="A21" r:id="rId7" xr:uid="{00000000-0004-0000-0000-000009000000}"/>
    <hyperlink ref="A22" r:id="rId8" xr:uid="{00000000-0004-0000-0000-00000A000000}"/>
    <hyperlink ref="A23" r:id="rId9" xr:uid="{00000000-0004-0000-0000-00000B000000}"/>
    <hyperlink ref="A18" r:id="rId10" xr:uid="{00000000-0004-0000-0000-00000C000000}"/>
    <hyperlink ref="A3:A4" location="Ajuda!C3" display="AJUDA" xr:uid="{00000000-0004-0000-0000-00000D000000}"/>
    <hyperlink ref="A11" location="TOTAIS!N11" display="TOTAIS" xr:uid="{00000000-0004-0000-0000-00000E000000}"/>
    <hyperlink ref="A11:A12" location="'Classif. Final'!A1" display="CLASSIFICAÇÃO FINAL" xr:uid="{00000000-0004-0000-0000-00000F000000}"/>
    <hyperlink ref="A7" location="Atletismo!N11" display="ATLETISMO" xr:uid="{00000000-0004-0000-0000-000010000000}"/>
    <hyperlink ref="A7:A8" location="Atletismo!O5" display="ATLETISMO" xr:uid="{00000000-0004-0000-0000-000011000000}"/>
    <hyperlink ref="A5:A6" location="Definições!P7" display="DEFINIÇÕES" xr:uid="{00000000-0004-0000-0000-000012000000}"/>
    <hyperlink ref="A9:A10" location="Totais!O4" display="TOTAIS" xr:uid="{00000000-0004-0000-0000-000013000000}"/>
    <hyperlink ref="AD20:AM20" r:id="rId11" display="nuno.santinha@dgeste.mec.pt" xr:uid="{A68FC7AD-6E6D-46F1-AF1B-FE56D21DF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tabColor rgb="FF92D050"/>
    <pageSetUpPr fitToPage="1"/>
  </sheetPr>
  <dimension ref="A1:AV35"/>
  <sheetViews>
    <sheetView showRowColHeaders="0" zoomScaleNormal="100" workbookViewId="0">
      <selection activeCell="P7" sqref="P7:AK7"/>
    </sheetView>
  </sheetViews>
  <sheetFormatPr defaultColWidth="0" defaultRowHeight="0" customHeight="1" zeroHeight="1" x14ac:dyDescent="0.25"/>
  <cols>
    <col min="1" max="1" width="16.85546875" style="4" customWidth="1"/>
    <col min="2" max="2" width="0.7109375" style="4" customWidth="1"/>
    <col min="3" max="6" width="4.28515625" style="4" hidden="1" customWidth="1"/>
    <col min="7" max="38" width="4.28515625" style="4" customWidth="1"/>
    <col min="39" max="48" width="0" style="4" hidden="1" customWidth="1"/>
    <col min="49" max="16384" width="4.28515625" style="4" hidden="1"/>
  </cols>
  <sheetData>
    <row r="1" spans="1:48" ht="37.5" customHeight="1" x14ac:dyDescent="0.25">
      <c r="H1" s="139" t="str">
        <f>Ajuda!E7</f>
        <v>III TAÇA DO DESPORTO ESCOLAR</v>
      </c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</row>
    <row r="2" spans="1:48" ht="15" customHeight="1" thickBot="1" x14ac:dyDescent="0.3">
      <c r="A2" s="5"/>
      <c r="B2" s="5"/>
      <c r="C2" s="74" t="s">
        <v>35</v>
      </c>
      <c r="E2" s="75"/>
      <c r="F2" s="75"/>
      <c r="G2" s="75"/>
      <c r="H2" s="142" t="s">
        <v>30</v>
      </c>
      <c r="I2" s="142"/>
      <c r="J2" s="142"/>
      <c r="K2" s="142"/>
      <c r="L2" s="142"/>
      <c r="M2" s="142"/>
      <c r="N2" s="142"/>
      <c r="O2" s="142"/>
      <c r="P2" s="75"/>
      <c r="Q2" s="142" t="str">
        <f>IF(H4="","",IF(H4="AGRUPAMENTO/ESCOLA","AGRUPAMENTO/ESCOLA",IF(H4="CLDE","CLDE",IF(H4="NACIONAL","CLDE ORGANIZADORA",""))))</f>
        <v>CLDE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75"/>
      <c r="AC2" s="75"/>
      <c r="AD2" s="142" t="s">
        <v>114</v>
      </c>
      <c r="AE2" s="142"/>
      <c r="AF2" s="142"/>
      <c r="AG2" s="142"/>
      <c r="AH2" s="142"/>
      <c r="AI2" s="142"/>
      <c r="AJ2" s="142"/>
      <c r="AK2" s="142"/>
      <c r="AL2" s="75"/>
      <c r="AM2" s="75"/>
      <c r="AN2" s="75"/>
      <c r="AO2" s="28"/>
      <c r="AP2" s="28"/>
      <c r="AQ2" s="28"/>
      <c r="AR2" s="28"/>
      <c r="AS2" s="28"/>
      <c r="AT2" s="28"/>
      <c r="AU2" s="19"/>
      <c r="AV2" s="19"/>
    </row>
    <row r="3" spans="1:48" ht="15" customHeight="1" thickBot="1" x14ac:dyDescent="0.3">
      <c r="A3" s="104" t="s">
        <v>0</v>
      </c>
      <c r="B3" s="1"/>
      <c r="C3" s="74" t="s">
        <v>35</v>
      </c>
      <c r="D3" s="75"/>
      <c r="E3" s="75"/>
      <c r="F3" s="75"/>
      <c r="G3" s="75"/>
      <c r="H3" s="153"/>
      <c r="I3" s="153"/>
      <c r="J3" s="153"/>
      <c r="K3" s="153"/>
      <c r="L3" s="153"/>
      <c r="M3" s="153"/>
      <c r="N3" s="153"/>
      <c r="O3" s="153"/>
      <c r="P3" s="75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75"/>
      <c r="AC3" s="75"/>
      <c r="AD3" s="153"/>
      <c r="AE3" s="153"/>
      <c r="AF3" s="153"/>
      <c r="AG3" s="153"/>
      <c r="AH3" s="153"/>
      <c r="AI3" s="153"/>
      <c r="AJ3" s="153"/>
      <c r="AK3" s="153"/>
      <c r="AL3" s="75"/>
      <c r="AM3" s="75"/>
      <c r="AN3" s="75"/>
      <c r="AO3" s="76"/>
      <c r="AP3" s="76"/>
      <c r="AQ3" s="76"/>
      <c r="AR3" s="76"/>
      <c r="AS3" s="76"/>
      <c r="AT3" s="76"/>
      <c r="AU3" s="76"/>
      <c r="AV3" s="76"/>
    </row>
    <row r="4" spans="1:48" ht="15" customHeight="1" thickBot="1" x14ac:dyDescent="0.3">
      <c r="A4" s="104"/>
      <c r="B4" s="1"/>
      <c r="C4" s="74" t="s">
        <v>35</v>
      </c>
      <c r="D4" s="76"/>
      <c r="E4" s="76"/>
      <c r="F4" s="76"/>
      <c r="G4" s="76"/>
      <c r="H4" s="143" t="s">
        <v>139</v>
      </c>
      <c r="I4" s="144"/>
      <c r="J4" s="144"/>
      <c r="K4" s="144"/>
      <c r="L4" s="144"/>
      <c r="M4" s="144"/>
      <c r="N4" s="144"/>
      <c r="O4" s="145"/>
      <c r="P4" s="76"/>
      <c r="Q4" s="143"/>
      <c r="R4" s="144"/>
      <c r="S4" s="144"/>
      <c r="T4" s="144"/>
      <c r="U4" s="144"/>
      <c r="V4" s="144"/>
      <c r="W4" s="144"/>
      <c r="X4" s="144"/>
      <c r="Y4" s="144"/>
      <c r="Z4" s="144"/>
      <c r="AA4" s="145"/>
      <c r="AB4" s="76"/>
      <c r="AC4" s="143">
        <v>2017</v>
      </c>
      <c r="AD4" s="144"/>
      <c r="AE4" s="144"/>
      <c r="AF4" s="144"/>
      <c r="AG4" s="140" t="s">
        <v>115</v>
      </c>
      <c r="AH4" s="140">
        <f>IF(AC4="","",AC4+1)</f>
        <v>2018</v>
      </c>
      <c r="AI4" s="140"/>
      <c r="AJ4" s="140"/>
      <c r="AK4" s="154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ht="15" customHeight="1" thickBot="1" x14ac:dyDescent="0.3">
      <c r="A5" s="103" t="s">
        <v>1</v>
      </c>
      <c r="B5" s="1"/>
      <c r="C5" s="74" t="s">
        <v>35</v>
      </c>
      <c r="D5" s="76"/>
      <c r="E5" s="76"/>
      <c r="F5" s="76"/>
      <c r="G5" s="76"/>
      <c r="H5" s="146"/>
      <c r="I5" s="147"/>
      <c r="J5" s="147"/>
      <c r="K5" s="147"/>
      <c r="L5" s="147"/>
      <c r="M5" s="147"/>
      <c r="N5" s="147"/>
      <c r="O5" s="148"/>
      <c r="P5" s="76"/>
      <c r="Q5" s="146"/>
      <c r="R5" s="147"/>
      <c r="S5" s="147"/>
      <c r="T5" s="147"/>
      <c r="U5" s="147"/>
      <c r="V5" s="147"/>
      <c r="W5" s="147"/>
      <c r="X5" s="147"/>
      <c r="Y5" s="147"/>
      <c r="Z5" s="147"/>
      <c r="AA5" s="148"/>
      <c r="AB5" s="76"/>
      <c r="AC5" s="146"/>
      <c r="AD5" s="147"/>
      <c r="AE5" s="147"/>
      <c r="AF5" s="147"/>
      <c r="AG5" s="141"/>
      <c r="AH5" s="141"/>
      <c r="AI5" s="141"/>
      <c r="AJ5" s="141"/>
      <c r="AK5" s="155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ht="15" customHeight="1" thickBot="1" x14ac:dyDescent="0.3">
      <c r="A6" s="103"/>
      <c r="B6" s="1"/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8" t="s">
        <v>79</v>
      </c>
      <c r="AS6" s="78">
        <v>0</v>
      </c>
      <c r="AT6" s="76"/>
      <c r="AU6" s="78" t="s">
        <v>79</v>
      </c>
      <c r="AV6" s="78">
        <v>0</v>
      </c>
    </row>
    <row r="7" spans="1:48" ht="15" customHeight="1" thickBot="1" x14ac:dyDescent="0.3">
      <c r="A7" s="104" t="s">
        <v>2</v>
      </c>
      <c r="B7" s="1"/>
      <c r="C7" s="76"/>
      <c r="D7" s="149" t="s">
        <v>31</v>
      </c>
      <c r="E7" s="150"/>
      <c r="F7" s="150"/>
      <c r="G7" s="3"/>
      <c r="H7" s="151" t="str">
        <f>IF(H4="Nacional","Alentejo Central","Equipa 1")</f>
        <v>Equipa 1</v>
      </c>
      <c r="I7" s="151"/>
      <c r="J7" s="151"/>
      <c r="K7" s="151"/>
      <c r="L7" s="151"/>
      <c r="M7" s="151"/>
      <c r="N7" s="151"/>
      <c r="O7" s="151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79"/>
      <c r="AM7" s="79"/>
      <c r="AN7" s="79"/>
      <c r="AO7" s="76"/>
      <c r="AP7" s="80" t="str">
        <f t="shared" ref="AP7:AP30" si="0">IF(P7="","",IF($R$5="Nacional",UPPER(P7)&amp;" ("&amp;H7&amp;")",UPPER(P7)))</f>
        <v/>
      </c>
      <c r="AQ7" s="76"/>
      <c r="AR7" s="78" t="s">
        <v>32</v>
      </c>
      <c r="AS7" s="78">
        <v>30</v>
      </c>
      <c r="AT7" s="76"/>
      <c r="AU7" s="81" t="s">
        <v>32</v>
      </c>
      <c r="AV7" s="81">
        <v>24</v>
      </c>
    </row>
    <row r="8" spans="1:48" ht="15" customHeight="1" thickBot="1" x14ac:dyDescent="0.3">
      <c r="A8" s="104"/>
      <c r="B8" s="1"/>
      <c r="C8" s="76"/>
      <c r="D8" s="149" t="s">
        <v>33</v>
      </c>
      <c r="E8" s="150"/>
      <c r="F8" s="150"/>
      <c r="G8" s="3"/>
      <c r="H8" s="151" t="str">
        <f>IF(H4="Nacional","Algarve (CR)","Equipa 2")</f>
        <v>Equipa 2</v>
      </c>
      <c r="I8" s="151"/>
      <c r="J8" s="151"/>
      <c r="K8" s="151"/>
      <c r="L8" s="151"/>
      <c r="M8" s="151"/>
      <c r="N8" s="151"/>
      <c r="O8" s="151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79"/>
      <c r="AM8" s="79"/>
      <c r="AN8" s="79"/>
      <c r="AO8" s="76"/>
      <c r="AP8" s="80" t="str">
        <f t="shared" si="0"/>
        <v/>
      </c>
      <c r="AQ8" s="76"/>
      <c r="AR8" s="78" t="s">
        <v>34</v>
      </c>
      <c r="AS8" s="78">
        <v>26</v>
      </c>
      <c r="AT8" s="76"/>
      <c r="AU8" s="81" t="s">
        <v>34</v>
      </c>
      <c r="AV8" s="81">
        <v>23</v>
      </c>
    </row>
    <row r="9" spans="1:48" ht="15" customHeight="1" thickBot="1" x14ac:dyDescent="0.3">
      <c r="A9" s="104" t="s">
        <v>4</v>
      </c>
      <c r="B9" s="1"/>
      <c r="C9" s="76"/>
      <c r="D9" s="149" t="s">
        <v>35</v>
      </c>
      <c r="E9" s="150"/>
      <c r="F9" s="150"/>
      <c r="G9" s="3"/>
      <c r="H9" s="151" t="str">
        <f>IF(H4="Nacional","Alto Alentejo","Equipa 3")</f>
        <v>Equipa 3</v>
      </c>
      <c r="I9" s="151"/>
      <c r="J9" s="151"/>
      <c r="K9" s="151"/>
      <c r="L9" s="151"/>
      <c r="M9" s="151"/>
      <c r="N9" s="151"/>
      <c r="O9" s="15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79"/>
      <c r="AM9" s="79"/>
      <c r="AN9" s="79"/>
      <c r="AO9" s="76"/>
      <c r="AP9" s="80" t="str">
        <f t="shared" si="0"/>
        <v/>
      </c>
      <c r="AQ9" s="76"/>
      <c r="AR9" s="78" t="s">
        <v>36</v>
      </c>
      <c r="AS9" s="78">
        <v>23</v>
      </c>
      <c r="AT9" s="76"/>
      <c r="AU9" s="81" t="s">
        <v>36</v>
      </c>
      <c r="AV9" s="81">
        <v>22</v>
      </c>
    </row>
    <row r="10" spans="1:48" ht="15" customHeight="1" thickBot="1" x14ac:dyDescent="0.3">
      <c r="A10" s="104"/>
      <c r="B10" s="1"/>
      <c r="C10" s="76"/>
      <c r="D10" s="149" t="s">
        <v>37</v>
      </c>
      <c r="E10" s="150"/>
      <c r="F10" s="150"/>
      <c r="G10" s="3"/>
      <c r="H10" s="151" t="str">
        <f>IF(H4="Nacional","Amadora, Cascais e Oeiras","Equipa 4")</f>
        <v>Equipa 4</v>
      </c>
      <c r="I10" s="151"/>
      <c r="J10" s="151"/>
      <c r="K10" s="151"/>
      <c r="L10" s="151"/>
      <c r="M10" s="151"/>
      <c r="N10" s="151"/>
      <c r="O10" s="151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79"/>
      <c r="AM10" s="79"/>
      <c r="AN10" s="79"/>
      <c r="AO10" s="76"/>
      <c r="AP10" s="80" t="str">
        <f t="shared" si="0"/>
        <v/>
      </c>
      <c r="AQ10" s="76"/>
      <c r="AR10" s="78" t="s">
        <v>38</v>
      </c>
      <c r="AS10" s="78">
        <v>21</v>
      </c>
      <c r="AT10" s="76"/>
      <c r="AU10" s="81" t="s">
        <v>38</v>
      </c>
      <c r="AV10" s="81">
        <v>21</v>
      </c>
    </row>
    <row r="11" spans="1:48" ht="15" customHeight="1" thickBot="1" x14ac:dyDescent="0.3">
      <c r="A11" s="116" t="s">
        <v>87</v>
      </c>
      <c r="B11" s="3"/>
      <c r="C11" s="76"/>
      <c r="D11" s="149" t="s">
        <v>39</v>
      </c>
      <c r="E11" s="150"/>
      <c r="F11" s="150"/>
      <c r="G11" s="3"/>
      <c r="H11" s="151" t="str">
        <f>IF(H4="Nacional","Aveiro","Equipa 5")</f>
        <v>Equipa 5</v>
      </c>
      <c r="I11" s="151"/>
      <c r="J11" s="151"/>
      <c r="K11" s="151"/>
      <c r="L11" s="151"/>
      <c r="M11" s="151"/>
      <c r="N11" s="151"/>
      <c r="O11" s="151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79"/>
      <c r="AM11" s="79"/>
      <c r="AN11" s="79"/>
      <c r="AO11" s="76"/>
      <c r="AP11" s="80" t="str">
        <f t="shared" si="0"/>
        <v/>
      </c>
      <c r="AQ11" s="76"/>
      <c r="AR11" s="78" t="s">
        <v>40</v>
      </c>
      <c r="AS11" s="78">
        <v>20</v>
      </c>
      <c r="AT11" s="76"/>
      <c r="AU11" s="81" t="s">
        <v>40</v>
      </c>
      <c r="AV11" s="81">
        <v>20</v>
      </c>
    </row>
    <row r="12" spans="1:48" ht="15" customHeight="1" thickBot="1" x14ac:dyDescent="0.3">
      <c r="A12" s="116"/>
      <c r="B12" s="3"/>
      <c r="C12" s="76"/>
      <c r="D12" s="149" t="s">
        <v>41</v>
      </c>
      <c r="E12" s="150"/>
      <c r="F12" s="150"/>
      <c r="G12" s="3"/>
      <c r="H12" s="151" t="str">
        <f>IF(H4="Nacional","Baixo Alentejo e Alentejo Litoral","Equipa 6")</f>
        <v>Equipa 6</v>
      </c>
      <c r="I12" s="151"/>
      <c r="J12" s="151"/>
      <c r="K12" s="151"/>
      <c r="L12" s="151"/>
      <c r="M12" s="151"/>
      <c r="N12" s="151"/>
      <c r="O12" s="151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79"/>
      <c r="AM12" s="79"/>
      <c r="AN12" s="79"/>
      <c r="AO12" s="76"/>
      <c r="AP12" s="80" t="str">
        <f t="shared" si="0"/>
        <v/>
      </c>
      <c r="AQ12" s="76"/>
      <c r="AR12" s="78" t="s">
        <v>42</v>
      </c>
      <c r="AS12" s="78">
        <v>19</v>
      </c>
      <c r="AT12" s="76"/>
      <c r="AU12" s="81" t="s">
        <v>42</v>
      </c>
      <c r="AV12" s="81">
        <v>19</v>
      </c>
    </row>
    <row r="13" spans="1:48" ht="15" customHeight="1" x14ac:dyDescent="0.25">
      <c r="B13" s="29"/>
      <c r="C13" s="76"/>
      <c r="D13" s="149" t="s">
        <v>43</v>
      </c>
      <c r="E13" s="150"/>
      <c r="F13" s="150"/>
      <c r="G13" s="3"/>
      <c r="H13" s="151" t="str">
        <f>IF(H4="Nacional","Braga","Equipa 7")</f>
        <v>Equipa 7</v>
      </c>
      <c r="I13" s="151"/>
      <c r="J13" s="151"/>
      <c r="K13" s="151"/>
      <c r="L13" s="151"/>
      <c r="M13" s="151"/>
      <c r="N13" s="151"/>
      <c r="O13" s="151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79"/>
      <c r="AM13" s="79"/>
      <c r="AN13" s="79"/>
      <c r="AO13" s="76"/>
      <c r="AP13" s="80" t="str">
        <f t="shared" si="0"/>
        <v/>
      </c>
      <c r="AQ13" s="76"/>
      <c r="AR13" s="78" t="s">
        <v>44</v>
      </c>
      <c r="AS13" s="78">
        <v>18</v>
      </c>
      <c r="AT13" s="76"/>
      <c r="AU13" s="81" t="s">
        <v>44</v>
      </c>
      <c r="AV13" s="81">
        <v>18</v>
      </c>
    </row>
    <row r="14" spans="1:48" ht="15" customHeight="1" x14ac:dyDescent="0.25">
      <c r="B14" s="29"/>
      <c r="C14" s="76"/>
      <c r="D14" s="149" t="s">
        <v>45</v>
      </c>
      <c r="E14" s="150"/>
      <c r="F14" s="150"/>
      <c r="G14" s="3"/>
      <c r="H14" s="151" t="str">
        <f>IF(H4="Nacional","Bragança e Côa","Equipa 8")</f>
        <v>Equipa 8</v>
      </c>
      <c r="I14" s="151"/>
      <c r="J14" s="151"/>
      <c r="K14" s="151"/>
      <c r="L14" s="151"/>
      <c r="M14" s="151"/>
      <c r="N14" s="151"/>
      <c r="O14" s="151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79"/>
      <c r="AM14" s="79"/>
      <c r="AN14" s="79"/>
      <c r="AO14" s="76"/>
      <c r="AP14" s="80" t="str">
        <f t="shared" si="0"/>
        <v/>
      </c>
      <c r="AQ14" s="76"/>
      <c r="AR14" s="78" t="s">
        <v>46</v>
      </c>
      <c r="AS14" s="78">
        <v>17</v>
      </c>
      <c r="AT14" s="76"/>
      <c r="AU14" s="81" t="s">
        <v>46</v>
      </c>
      <c r="AV14" s="81">
        <v>17</v>
      </c>
    </row>
    <row r="15" spans="1:48" ht="15" customHeight="1" x14ac:dyDescent="0.25">
      <c r="A15" s="100" t="s">
        <v>8</v>
      </c>
      <c r="B15" s="30"/>
      <c r="C15" s="76"/>
      <c r="D15" s="149" t="s">
        <v>47</v>
      </c>
      <c r="E15" s="150"/>
      <c r="F15" s="150"/>
      <c r="G15" s="3"/>
      <c r="H15" s="151" t="str">
        <f>IF(H4="Nacional","Castelo Branco","Equipa 9")</f>
        <v>Equipa 9</v>
      </c>
      <c r="I15" s="151"/>
      <c r="J15" s="151"/>
      <c r="K15" s="151"/>
      <c r="L15" s="151"/>
      <c r="M15" s="151"/>
      <c r="N15" s="151"/>
      <c r="O15" s="151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79"/>
      <c r="AM15" s="79"/>
      <c r="AN15" s="79"/>
      <c r="AO15" s="76"/>
      <c r="AP15" s="80" t="str">
        <f t="shared" si="0"/>
        <v/>
      </c>
      <c r="AQ15" s="76"/>
      <c r="AR15" s="78" t="s">
        <v>48</v>
      </c>
      <c r="AS15" s="78">
        <v>16</v>
      </c>
      <c r="AT15" s="76"/>
      <c r="AU15" s="81" t="s">
        <v>48</v>
      </c>
      <c r="AV15" s="81">
        <v>16</v>
      </c>
    </row>
    <row r="16" spans="1:48" ht="15" customHeight="1" thickBot="1" x14ac:dyDescent="0.3">
      <c r="A16" s="100"/>
      <c r="B16" s="30"/>
      <c r="C16" s="76"/>
      <c r="D16" s="149" t="s">
        <v>49</v>
      </c>
      <c r="E16" s="150"/>
      <c r="F16" s="150"/>
      <c r="G16" s="3"/>
      <c r="H16" s="151" t="str">
        <f>IF(H4="Nacional","Coimbra","Equipa 10")</f>
        <v>Equipa 10</v>
      </c>
      <c r="I16" s="151"/>
      <c r="J16" s="151"/>
      <c r="K16" s="151"/>
      <c r="L16" s="151"/>
      <c r="M16" s="151"/>
      <c r="N16" s="151"/>
      <c r="O16" s="151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79"/>
      <c r="AM16" s="79"/>
      <c r="AN16" s="79"/>
      <c r="AO16" s="76"/>
      <c r="AP16" s="80" t="str">
        <f t="shared" si="0"/>
        <v/>
      </c>
      <c r="AQ16" s="76"/>
      <c r="AR16" s="78" t="s">
        <v>50</v>
      </c>
      <c r="AS16" s="78">
        <v>15</v>
      </c>
      <c r="AT16" s="76"/>
      <c r="AU16" s="81" t="s">
        <v>50</v>
      </c>
      <c r="AV16" s="81">
        <v>15</v>
      </c>
    </row>
    <row r="17" spans="1:48" ht="15" customHeight="1" x14ac:dyDescent="0.25">
      <c r="A17" s="98" t="s">
        <v>13</v>
      </c>
      <c r="B17" s="31"/>
      <c r="C17" s="76"/>
      <c r="D17" s="149" t="s">
        <v>51</v>
      </c>
      <c r="E17" s="150"/>
      <c r="F17" s="150"/>
      <c r="G17" s="3"/>
      <c r="H17" s="151" t="str">
        <f>IF(H4="Nacional","Entre Douro e Vouga","Equipa 11")</f>
        <v>Equipa 11</v>
      </c>
      <c r="I17" s="151"/>
      <c r="J17" s="151"/>
      <c r="K17" s="151"/>
      <c r="L17" s="151"/>
      <c r="M17" s="151"/>
      <c r="N17" s="151"/>
      <c r="O17" s="151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79"/>
      <c r="AM17" s="79"/>
      <c r="AN17" s="79"/>
      <c r="AO17" s="76"/>
      <c r="AP17" s="80" t="str">
        <f t="shared" si="0"/>
        <v/>
      </c>
      <c r="AQ17" s="76"/>
      <c r="AR17" s="78" t="s">
        <v>52</v>
      </c>
      <c r="AS17" s="78">
        <v>14</v>
      </c>
      <c r="AT17" s="76"/>
      <c r="AU17" s="81" t="s">
        <v>52</v>
      </c>
      <c r="AV17" s="81">
        <v>14</v>
      </c>
    </row>
    <row r="18" spans="1:48" ht="15" customHeight="1" thickBot="1" x14ac:dyDescent="0.3">
      <c r="A18" s="99" t="s">
        <v>16</v>
      </c>
      <c r="B18" s="30"/>
      <c r="C18" s="76"/>
      <c r="D18" s="149" t="s">
        <v>53</v>
      </c>
      <c r="E18" s="150"/>
      <c r="F18" s="150"/>
      <c r="G18" s="3"/>
      <c r="H18" s="151" t="str">
        <f>IF(H4="Nacional","Guarda","Equipa 12")</f>
        <v>Equipa 12</v>
      </c>
      <c r="I18" s="151"/>
      <c r="J18" s="151"/>
      <c r="K18" s="151"/>
      <c r="L18" s="151"/>
      <c r="M18" s="151"/>
      <c r="N18" s="151"/>
      <c r="O18" s="151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79"/>
      <c r="AM18" s="79"/>
      <c r="AN18" s="79"/>
      <c r="AO18" s="76"/>
      <c r="AP18" s="80" t="str">
        <f t="shared" si="0"/>
        <v/>
      </c>
      <c r="AQ18" s="76"/>
      <c r="AR18" s="78" t="s">
        <v>54</v>
      </c>
      <c r="AS18" s="78">
        <v>13</v>
      </c>
      <c r="AT18" s="76"/>
      <c r="AU18" s="81" t="s">
        <v>54</v>
      </c>
      <c r="AV18" s="81">
        <v>13</v>
      </c>
    </row>
    <row r="19" spans="1:48" ht="15" customHeight="1" thickBot="1" x14ac:dyDescent="0.3">
      <c r="A19" s="32"/>
      <c r="B19" s="30"/>
      <c r="C19" s="76"/>
      <c r="D19" s="149" t="s">
        <v>55</v>
      </c>
      <c r="E19" s="150"/>
      <c r="F19" s="150"/>
      <c r="G19" s="3"/>
      <c r="H19" s="151" t="str">
        <f>IF(H4="Nacional","Leiria","Equipa 13")</f>
        <v>Equipa 13</v>
      </c>
      <c r="I19" s="151"/>
      <c r="J19" s="151"/>
      <c r="K19" s="151"/>
      <c r="L19" s="151"/>
      <c r="M19" s="151"/>
      <c r="N19" s="151"/>
      <c r="O19" s="151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79"/>
      <c r="AM19" s="79"/>
      <c r="AN19" s="79"/>
      <c r="AO19" s="76"/>
      <c r="AP19" s="80" t="str">
        <f t="shared" si="0"/>
        <v/>
      </c>
      <c r="AQ19" s="76"/>
      <c r="AR19" s="78" t="s">
        <v>56</v>
      </c>
      <c r="AS19" s="78">
        <v>12</v>
      </c>
      <c r="AT19" s="76"/>
      <c r="AU19" s="81" t="s">
        <v>56</v>
      </c>
      <c r="AV19" s="81">
        <v>12</v>
      </c>
    </row>
    <row r="20" spans="1:48" ht="15" customHeight="1" x14ac:dyDescent="0.25">
      <c r="A20" s="87" t="s">
        <v>18</v>
      </c>
      <c r="B20" s="30"/>
      <c r="C20" s="76"/>
      <c r="D20" s="149" t="s">
        <v>57</v>
      </c>
      <c r="E20" s="150"/>
      <c r="F20" s="150"/>
      <c r="G20" s="3"/>
      <c r="H20" s="151" t="str">
        <f>IF(H4="Nacional","Lezíria e Médio Tejo","Equipa 14")</f>
        <v>Equipa 14</v>
      </c>
      <c r="I20" s="151"/>
      <c r="J20" s="151"/>
      <c r="K20" s="151"/>
      <c r="L20" s="151"/>
      <c r="M20" s="151"/>
      <c r="N20" s="151"/>
      <c r="O20" s="151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79"/>
      <c r="AM20" s="79"/>
      <c r="AN20" s="79"/>
      <c r="AO20" s="76"/>
      <c r="AP20" s="80" t="str">
        <f t="shared" si="0"/>
        <v/>
      </c>
      <c r="AQ20" s="76"/>
      <c r="AR20" s="78" t="s">
        <v>58</v>
      </c>
      <c r="AS20" s="78">
        <v>11</v>
      </c>
      <c r="AT20" s="76"/>
      <c r="AU20" s="81" t="s">
        <v>58</v>
      </c>
      <c r="AV20" s="81">
        <v>11</v>
      </c>
    </row>
    <row r="21" spans="1:48" ht="15" customHeight="1" x14ac:dyDescent="0.25">
      <c r="A21" s="88" t="s">
        <v>20</v>
      </c>
      <c r="B21" s="30"/>
      <c r="C21" s="76"/>
      <c r="D21" s="149" t="s">
        <v>59</v>
      </c>
      <c r="E21" s="150"/>
      <c r="F21" s="150"/>
      <c r="G21" s="3"/>
      <c r="H21" s="151" t="str">
        <f>IF(H4="Nacional","Lisboa Cidade","Equipa 15")</f>
        <v>Equipa 15</v>
      </c>
      <c r="I21" s="151"/>
      <c r="J21" s="151"/>
      <c r="K21" s="151"/>
      <c r="L21" s="151"/>
      <c r="M21" s="151"/>
      <c r="N21" s="151"/>
      <c r="O21" s="151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79"/>
      <c r="AM21" s="79"/>
      <c r="AN21" s="79"/>
      <c r="AO21" s="76"/>
      <c r="AP21" s="80" t="str">
        <f t="shared" si="0"/>
        <v/>
      </c>
      <c r="AQ21" s="76"/>
      <c r="AR21" s="78" t="s">
        <v>60</v>
      </c>
      <c r="AS21" s="78">
        <v>10</v>
      </c>
      <c r="AT21" s="76"/>
      <c r="AU21" s="81" t="s">
        <v>60</v>
      </c>
      <c r="AV21" s="81">
        <v>10</v>
      </c>
    </row>
    <row r="22" spans="1:48" ht="15" customHeight="1" x14ac:dyDescent="0.25">
      <c r="A22" s="88" t="s">
        <v>21</v>
      </c>
      <c r="B22" s="31"/>
      <c r="C22" s="76"/>
      <c r="D22" s="149" t="s">
        <v>61</v>
      </c>
      <c r="E22" s="150"/>
      <c r="F22" s="150"/>
      <c r="G22" s="3"/>
      <c r="H22" s="151" t="str">
        <f>IF(H4="Nacional","Loures, Odivelas e Vila Franca de Xira","Equipa 16")</f>
        <v>Equipa 16</v>
      </c>
      <c r="I22" s="151"/>
      <c r="J22" s="151"/>
      <c r="K22" s="151"/>
      <c r="L22" s="151"/>
      <c r="M22" s="151"/>
      <c r="N22" s="151"/>
      <c r="O22" s="151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79"/>
      <c r="AM22" s="79"/>
      <c r="AN22" s="79"/>
      <c r="AO22" s="76"/>
      <c r="AP22" s="80" t="str">
        <f t="shared" si="0"/>
        <v/>
      </c>
      <c r="AQ22" s="76"/>
      <c r="AR22" s="78" t="s">
        <v>62</v>
      </c>
      <c r="AS22" s="78">
        <v>9</v>
      </c>
      <c r="AT22" s="76"/>
      <c r="AU22" s="81" t="s">
        <v>62</v>
      </c>
      <c r="AV22" s="81">
        <v>9</v>
      </c>
    </row>
    <row r="23" spans="1:48" ht="15" customHeight="1" thickBot="1" x14ac:dyDescent="0.3">
      <c r="A23" s="89" t="s">
        <v>23</v>
      </c>
      <c r="B23" s="31"/>
      <c r="C23" s="76"/>
      <c r="D23" s="149" t="s">
        <v>63</v>
      </c>
      <c r="E23" s="150"/>
      <c r="F23" s="150"/>
      <c r="G23" s="3"/>
      <c r="H23" s="151" t="str">
        <f>IF(H4="Nacional","Oeste","Equipa 17")</f>
        <v>Equipa 17</v>
      </c>
      <c r="I23" s="151"/>
      <c r="J23" s="151"/>
      <c r="K23" s="151"/>
      <c r="L23" s="151"/>
      <c r="M23" s="151"/>
      <c r="N23" s="151"/>
      <c r="O23" s="151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79"/>
      <c r="AM23" s="79"/>
      <c r="AN23" s="79"/>
      <c r="AO23" s="76"/>
      <c r="AP23" s="80" t="str">
        <f t="shared" si="0"/>
        <v/>
      </c>
      <c r="AQ23" s="76"/>
      <c r="AR23" s="78" t="s">
        <v>64</v>
      </c>
      <c r="AS23" s="78">
        <v>8</v>
      </c>
      <c r="AT23" s="76"/>
      <c r="AU23" s="81" t="s">
        <v>64</v>
      </c>
      <c r="AV23" s="81">
        <v>8</v>
      </c>
    </row>
    <row r="24" spans="1:48" ht="15" customHeight="1" x14ac:dyDescent="0.25">
      <c r="A24" s="31"/>
      <c r="B24" s="31"/>
      <c r="C24" s="76"/>
      <c r="D24" s="149" t="s">
        <v>65</v>
      </c>
      <c r="E24" s="150"/>
      <c r="F24" s="150"/>
      <c r="G24" s="3"/>
      <c r="H24" s="151" t="str">
        <f>IF(H4="Nacional","Península de Setúbal","Equipa 18")</f>
        <v>Equipa 18</v>
      </c>
      <c r="I24" s="151"/>
      <c r="J24" s="151"/>
      <c r="K24" s="151"/>
      <c r="L24" s="151"/>
      <c r="M24" s="151"/>
      <c r="N24" s="151"/>
      <c r="O24" s="151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79"/>
      <c r="AM24" s="79"/>
      <c r="AN24" s="79"/>
      <c r="AO24" s="76"/>
      <c r="AP24" s="80" t="str">
        <f t="shared" si="0"/>
        <v/>
      </c>
      <c r="AQ24" s="76"/>
      <c r="AR24" s="78" t="s">
        <v>66</v>
      </c>
      <c r="AS24" s="78">
        <v>7</v>
      </c>
      <c r="AT24" s="76"/>
      <c r="AU24" s="81" t="s">
        <v>66</v>
      </c>
      <c r="AV24" s="81">
        <v>7</v>
      </c>
    </row>
    <row r="25" spans="1:48" ht="15" customHeight="1" x14ac:dyDescent="0.25">
      <c r="A25" s="31"/>
      <c r="B25" s="31"/>
      <c r="C25" s="76"/>
      <c r="D25" s="149" t="s">
        <v>67</v>
      </c>
      <c r="E25" s="150"/>
      <c r="F25" s="150"/>
      <c r="G25" s="3"/>
      <c r="H25" s="151" t="str">
        <f>IF(H4="Nacional","Porto","Equipa 19")</f>
        <v>Equipa 19</v>
      </c>
      <c r="I25" s="151"/>
      <c r="J25" s="151"/>
      <c r="K25" s="151"/>
      <c r="L25" s="151"/>
      <c r="M25" s="151"/>
      <c r="N25" s="151"/>
      <c r="O25" s="151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79"/>
      <c r="AM25" s="79"/>
      <c r="AN25" s="79"/>
      <c r="AO25" s="76"/>
      <c r="AP25" s="80" t="str">
        <f t="shared" si="0"/>
        <v/>
      </c>
      <c r="AQ25" s="76"/>
      <c r="AR25" s="78" t="s">
        <v>68</v>
      </c>
      <c r="AS25" s="78">
        <v>6</v>
      </c>
      <c r="AT25" s="76"/>
      <c r="AU25" s="81" t="s">
        <v>68</v>
      </c>
      <c r="AV25" s="81">
        <v>6</v>
      </c>
    </row>
    <row r="26" spans="1:48" ht="15" customHeight="1" x14ac:dyDescent="0.25">
      <c r="A26" s="31"/>
      <c r="B26" s="31"/>
      <c r="C26" s="76"/>
      <c r="D26" s="149" t="s">
        <v>69</v>
      </c>
      <c r="E26" s="150"/>
      <c r="F26" s="150"/>
      <c r="G26" s="3"/>
      <c r="H26" s="151" t="str">
        <f>IF(H4="Nacional","Sintra","Equipa 20")</f>
        <v>Equipa 20</v>
      </c>
      <c r="I26" s="151"/>
      <c r="J26" s="151"/>
      <c r="K26" s="151"/>
      <c r="L26" s="151"/>
      <c r="M26" s="151"/>
      <c r="N26" s="151"/>
      <c r="O26" s="151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79"/>
      <c r="AM26" s="79"/>
      <c r="AN26" s="79"/>
      <c r="AO26" s="76"/>
      <c r="AP26" s="80" t="str">
        <f t="shared" si="0"/>
        <v/>
      </c>
      <c r="AQ26" s="76"/>
      <c r="AR26" s="78" t="s">
        <v>70</v>
      </c>
      <c r="AS26" s="78">
        <v>5</v>
      </c>
      <c r="AT26" s="76"/>
      <c r="AU26" s="81" t="s">
        <v>70</v>
      </c>
      <c r="AV26" s="81">
        <v>5</v>
      </c>
    </row>
    <row r="27" spans="1:48" ht="15" customHeight="1" x14ac:dyDescent="0.25">
      <c r="A27" s="33"/>
      <c r="B27" s="31"/>
      <c r="C27" s="76"/>
      <c r="D27" s="149" t="s">
        <v>71</v>
      </c>
      <c r="E27" s="150"/>
      <c r="F27" s="150"/>
      <c r="G27" s="3"/>
      <c r="H27" s="151" t="str">
        <f>IF(H4="Nacional","Tâmega","Equipa 21")</f>
        <v>Equipa 21</v>
      </c>
      <c r="I27" s="151"/>
      <c r="J27" s="151"/>
      <c r="K27" s="151"/>
      <c r="L27" s="151"/>
      <c r="M27" s="151"/>
      <c r="N27" s="151"/>
      <c r="O27" s="151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79"/>
      <c r="AM27" s="79"/>
      <c r="AN27" s="79"/>
      <c r="AO27" s="76"/>
      <c r="AP27" s="80" t="str">
        <f t="shared" si="0"/>
        <v/>
      </c>
      <c r="AQ27" s="76"/>
      <c r="AR27" s="78" t="s">
        <v>72</v>
      </c>
      <c r="AS27" s="78">
        <v>4</v>
      </c>
      <c r="AT27" s="76"/>
      <c r="AU27" s="81" t="s">
        <v>72</v>
      </c>
      <c r="AV27" s="81">
        <v>4</v>
      </c>
    </row>
    <row r="28" spans="1:48" ht="15" customHeight="1" x14ac:dyDescent="0.25">
      <c r="A28" s="31"/>
      <c r="B28" s="31"/>
      <c r="C28" s="76"/>
      <c r="D28" s="149" t="s">
        <v>73</v>
      </c>
      <c r="E28" s="150"/>
      <c r="F28" s="150"/>
      <c r="G28" s="3"/>
      <c r="H28" s="151" t="str">
        <f>IF(H4="Nacional","Viana do Castelo","Equipa 22")</f>
        <v>Equipa 22</v>
      </c>
      <c r="I28" s="151"/>
      <c r="J28" s="151"/>
      <c r="K28" s="151"/>
      <c r="L28" s="151"/>
      <c r="M28" s="151"/>
      <c r="N28" s="151"/>
      <c r="O28" s="151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79"/>
      <c r="AM28" s="79"/>
      <c r="AN28" s="79"/>
      <c r="AO28" s="76"/>
      <c r="AP28" s="80" t="str">
        <f t="shared" si="0"/>
        <v/>
      </c>
      <c r="AQ28" s="76"/>
      <c r="AR28" s="78" t="s">
        <v>74</v>
      </c>
      <c r="AS28" s="78">
        <v>3</v>
      </c>
      <c r="AT28" s="76"/>
      <c r="AU28" s="81" t="s">
        <v>74</v>
      </c>
      <c r="AV28" s="81">
        <v>3</v>
      </c>
    </row>
    <row r="29" spans="1:48" ht="15" customHeight="1" x14ac:dyDescent="0.25">
      <c r="C29" s="76"/>
      <c r="D29" s="149" t="s">
        <v>75</v>
      </c>
      <c r="E29" s="150"/>
      <c r="F29" s="150"/>
      <c r="G29" s="3"/>
      <c r="H29" s="151" t="str">
        <f>IF(H4="Nacional","Vila Real e Douro","Equipa 23")</f>
        <v>Equipa 23</v>
      </c>
      <c r="I29" s="151"/>
      <c r="J29" s="151"/>
      <c r="K29" s="151"/>
      <c r="L29" s="151"/>
      <c r="M29" s="151"/>
      <c r="N29" s="151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79"/>
      <c r="AM29" s="79"/>
      <c r="AN29" s="79"/>
      <c r="AO29" s="76"/>
      <c r="AP29" s="80" t="str">
        <f t="shared" si="0"/>
        <v/>
      </c>
      <c r="AQ29" s="76"/>
      <c r="AR29" s="78" t="s">
        <v>76</v>
      </c>
      <c r="AS29" s="78">
        <v>2</v>
      </c>
      <c r="AT29" s="76"/>
      <c r="AU29" s="81" t="s">
        <v>76</v>
      </c>
      <c r="AV29" s="81">
        <v>2</v>
      </c>
    </row>
    <row r="30" spans="1:48" ht="15" customHeight="1" x14ac:dyDescent="0.25">
      <c r="C30" s="76"/>
      <c r="D30" s="149" t="s">
        <v>77</v>
      </c>
      <c r="E30" s="150"/>
      <c r="F30" s="150"/>
      <c r="G30" s="3"/>
      <c r="H30" s="151" t="str">
        <f>IF(H4="Nacional","Viseu","Equipa 24")</f>
        <v>Equipa 24</v>
      </c>
      <c r="I30" s="151"/>
      <c r="J30" s="151"/>
      <c r="K30" s="151"/>
      <c r="L30" s="151"/>
      <c r="M30" s="151"/>
      <c r="N30" s="151"/>
      <c r="O30" s="151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79"/>
      <c r="AM30" s="79"/>
      <c r="AN30" s="79"/>
      <c r="AO30" s="76"/>
      <c r="AP30" s="80" t="str">
        <f t="shared" si="0"/>
        <v/>
      </c>
      <c r="AQ30" s="76"/>
      <c r="AR30" s="78" t="s">
        <v>78</v>
      </c>
      <c r="AS30" s="78">
        <v>1</v>
      </c>
      <c r="AT30" s="76"/>
      <c r="AU30" s="81" t="s">
        <v>78</v>
      </c>
      <c r="AV30" s="81">
        <v>1</v>
      </c>
    </row>
    <row r="31" spans="1:48" ht="15" customHeight="1" x14ac:dyDescent="0.25"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T31" s="76"/>
    </row>
    <row r="32" spans="1:48" ht="15" hidden="1" customHeight="1" x14ac:dyDescent="0.25">
      <c r="C32" s="76"/>
    </row>
    <row r="33" spans="3:3" ht="15" hidden="1" customHeight="1" x14ac:dyDescent="0.25">
      <c r="C33" s="76"/>
    </row>
    <row r="34" spans="3:3" ht="15" hidden="1" customHeight="1" x14ac:dyDescent="0.25">
      <c r="C34" s="76"/>
    </row>
    <row r="35" spans="3:3" ht="15" hidden="1" customHeight="1" x14ac:dyDescent="0.25">
      <c r="C35" s="76"/>
    </row>
  </sheetData>
  <sheetProtection algorithmName="SHA-512" hashValue="tVL9obzLm6S0jtMYFV/rQhy5ke7QywRBg47Zbgf08yfssM89iundqO5faSdvBDjKGoYzOug6rfQNCGjATc4Vyg==" saltValue="KiplPFjoMAeUZz9PQulFwg==" spinCount="100000" sheet="1" objects="1" scenarios="1"/>
  <mergeCells count="87">
    <mergeCell ref="D27:F27"/>
    <mergeCell ref="H27:O27"/>
    <mergeCell ref="P27:AK27"/>
    <mergeCell ref="D30:F30"/>
    <mergeCell ref="H30:O30"/>
    <mergeCell ref="P30:AK30"/>
    <mergeCell ref="D28:F28"/>
    <mergeCell ref="H28:O28"/>
    <mergeCell ref="P28:AK28"/>
    <mergeCell ref="D29:F29"/>
    <mergeCell ref="H29:O29"/>
    <mergeCell ref="P29:AK29"/>
    <mergeCell ref="D25:F25"/>
    <mergeCell ref="H25:O25"/>
    <mergeCell ref="P25:AK25"/>
    <mergeCell ref="D26:F26"/>
    <mergeCell ref="H26:O26"/>
    <mergeCell ref="P26:AK26"/>
    <mergeCell ref="D23:F23"/>
    <mergeCell ref="H23:O23"/>
    <mergeCell ref="P23:AK23"/>
    <mergeCell ref="D24:F24"/>
    <mergeCell ref="H24:O24"/>
    <mergeCell ref="P24:AK24"/>
    <mergeCell ref="D21:F21"/>
    <mergeCell ref="H21:O21"/>
    <mergeCell ref="P21:AK21"/>
    <mergeCell ref="D22:F22"/>
    <mergeCell ref="H22:O22"/>
    <mergeCell ref="P22:AK22"/>
    <mergeCell ref="D19:F19"/>
    <mergeCell ref="H19:O19"/>
    <mergeCell ref="P19:AK19"/>
    <mergeCell ref="D20:F20"/>
    <mergeCell ref="H20:O20"/>
    <mergeCell ref="P20:AK20"/>
    <mergeCell ref="D17:F17"/>
    <mergeCell ref="H17:O17"/>
    <mergeCell ref="P17:AK17"/>
    <mergeCell ref="D18:F18"/>
    <mergeCell ref="H18:O18"/>
    <mergeCell ref="P18:AK18"/>
    <mergeCell ref="D15:F15"/>
    <mergeCell ref="H15:O15"/>
    <mergeCell ref="P15:AK15"/>
    <mergeCell ref="D16:F16"/>
    <mergeCell ref="H16:O16"/>
    <mergeCell ref="P16:AK16"/>
    <mergeCell ref="D13:F13"/>
    <mergeCell ref="H13:O13"/>
    <mergeCell ref="P13:AK13"/>
    <mergeCell ref="D14:F14"/>
    <mergeCell ref="H14:O14"/>
    <mergeCell ref="P14:AK14"/>
    <mergeCell ref="P10:AK10"/>
    <mergeCell ref="D11:F11"/>
    <mergeCell ref="H11:O11"/>
    <mergeCell ref="P11:AK11"/>
    <mergeCell ref="D12:F12"/>
    <mergeCell ref="H12:O12"/>
    <mergeCell ref="P12:AK12"/>
    <mergeCell ref="A7:A8"/>
    <mergeCell ref="A9:A10"/>
    <mergeCell ref="A11:A12"/>
    <mergeCell ref="D10:F10"/>
    <mergeCell ref="H10:O10"/>
    <mergeCell ref="AD2:AK3"/>
    <mergeCell ref="AC4:AF5"/>
    <mergeCell ref="AH4:AK5"/>
    <mergeCell ref="A3:A4"/>
    <mergeCell ref="A5:A6"/>
    <mergeCell ref="H1:AK1"/>
    <mergeCell ref="A15:A16"/>
    <mergeCell ref="AG4:AG5"/>
    <mergeCell ref="Q2:AA3"/>
    <mergeCell ref="Q4:AA5"/>
    <mergeCell ref="D9:F9"/>
    <mergeCell ref="D8:F8"/>
    <mergeCell ref="H4:O5"/>
    <mergeCell ref="D7:F7"/>
    <mergeCell ref="H7:O7"/>
    <mergeCell ref="P7:AK7"/>
    <mergeCell ref="H8:O8"/>
    <mergeCell ref="P8:AK8"/>
    <mergeCell ref="H9:O9"/>
    <mergeCell ref="P9:AK9"/>
    <mergeCell ref="H2:O3"/>
  </mergeCells>
  <conditionalFormatting sqref="D7:F30 C2:C5">
    <cfRule type="expression" dxfId="31" priority="2">
      <formula>$R$5&lt;&gt;"Nacional"</formula>
    </cfRule>
  </conditionalFormatting>
  <dataValidations count="1">
    <dataValidation type="list" allowBlank="1" showInputMessage="1" showErrorMessage="1" sqref="H4" xr:uid="{00000000-0002-0000-0100-000000000000}">
      <formula1>"AGRUPAMENTO/ESCOLA,CLDE,NACIONAL"</formula1>
    </dataValidation>
  </dataValidations>
  <hyperlinks>
    <hyperlink ref="A5" location="Definições!Q8" display="DEFINIÇÕES" xr:uid="{00000000-0004-0000-0100-000000000000}"/>
    <hyperlink ref="A9" location="TOTAIS!N11" display="TOTAIS" xr:uid="{00000000-0004-0000-0100-000001000000}"/>
    <hyperlink ref="A3" location="Ajuda!B3" display="AJUDA" xr:uid="{00000000-0004-0000-0100-000002000000}"/>
    <hyperlink ref="A3:A4" location="Ajuda!C3" display="AJUDA" xr:uid="{00000000-0004-0000-0100-000003000000}"/>
    <hyperlink ref="A11" location="TOTAIS!N11" display="TOTAIS" xr:uid="{00000000-0004-0000-0100-000004000000}"/>
    <hyperlink ref="A11:A12" location="'Classif. Final'!A1" display="CLASSIFICAÇÃO FINAL" xr:uid="{00000000-0004-0000-0100-000005000000}"/>
    <hyperlink ref="A7" location="Atletismo!N11" display="ATLETISMO" xr:uid="{00000000-0004-0000-0100-000006000000}"/>
    <hyperlink ref="A7:A8" location="Atletismo!O5" display="ATLETISMO" xr:uid="{00000000-0004-0000-0100-000007000000}"/>
    <hyperlink ref="A5:A6" location="Definições!P7" display="DEFINIÇÕES" xr:uid="{00000000-0004-0000-0100-000008000000}"/>
    <hyperlink ref="A9:A10" location="Totais!O4" display="TOTAIS" xr:uid="{00000000-0004-0000-0100-000009000000}"/>
    <hyperlink ref="A17" r:id="rId1" xr:uid="{00000000-0004-0000-0100-00000A000000}"/>
    <hyperlink ref="A20" r:id="rId2" xr:uid="{00000000-0004-0000-0100-00000B000000}"/>
    <hyperlink ref="A21" r:id="rId3" xr:uid="{00000000-0004-0000-0100-00000C000000}"/>
    <hyperlink ref="A22" r:id="rId4" xr:uid="{00000000-0004-0000-0100-00000D000000}"/>
    <hyperlink ref="A23" r:id="rId5" xr:uid="{00000000-0004-0000-0100-00000E000000}"/>
    <hyperlink ref="A18" r:id="rId6" xr:uid="{00000000-0004-0000-0100-00000F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tabColor rgb="FFFFFF00"/>
    <outlinePr summaryBelow="0" summaryRight="0"/>
  </sheetPr>
  <dimension ref="A1:HP37"/>
  <sheetViews>
    <sheetView showRowColHeaders="0" zoomScaleNormal="100" zoomScaleSheetLayoutView="70" workbookViewId="0">
      <pane xSplit="14" topLeftCell="O1" activePane="topRight" state="frozen"/>
      <selection pane="topRight" activeCell="O16" sqref="O16"/>
    </sheetView>
  </sheetViews>
  <sheetFormatPr defaultColWidth="0" defaultRowHeight="0" customHeight="1" zeroHeight="1" x14ac:dyDescent="0.25"/>
  <cols>
    <col min="1" max="1" width="16.85546875" style="4" customWidth="1"/>
    <col min="2" max="2" width="0.7109375" style="4" customWidth="1"/>
    <col min="3" max="13" width="4.28515625" style="4" customWidth="1"/>
    <col min="14" max="14" width="0.7109375" style="4" customWidth="1"/>
    <col min="15" max="23" width="6.42578125" style="4" customWidth="1"/>
    <col min="24" max="24" width="0.7109375" style="4" customWidth="1"/>
    <col min="25" max="33" width="6.42578125" style="4" customWidth="1"/>
    <col min="34" max="34" width="0.7109375" style="4" customWidth="1"/>
    <col min="35" max="37" width="4.28515625" style="4" customWidth="1"/>
    <col min="38" max="38" width="0.7109375" style="4" customWidth="1"/>
    <col min="39" max="41" width="4.28515625" style="4" customWidth="1"/>
    <col min="42" max="42" width="0.7109375" style="4" customWidth="1"/>
    <col min="43" max="45" width="4.28515625" style="4" customWidth="1"/>
    <col min="46" max="46" width="2.85546875" style="4" customWidth="1"/>
    <col min="47" max="55" width="6.42578125" style="4" customWidth="1"/>
    <col min="56" max="56" width="0.7109375" style="4" customWidth="1"/>
    <col min="57" max="65" width="6.42578125" style="4" customWidth="1"/>
    <col min="66" max="66" width="0.7109375" style="4" customWidth="1"/>
    <col min="67" max="69" width="4.28515625" style="4" customWidth="1"/>
    <col min="70" max="70" width="0.7109375" style="4" customWidth="1"/>
    <col min="71" max="73" width="4.28515625" style="4" customWidth="1"/>
    <col min="74" max="74" width="0.7109375" style="4" customWidth="1"/>
    <col min="75" max="77" width="4.28515625" style="4" customWidth="1"/>
    <col min="78" max="78" width="2.85546875" style="4" customWidth="1"/>
    <col min="79" max="82" width="4.28515625" style="4" customWidth="1"/>
    <col min="83" max="83" width="0.7109375" style="4" customWidth="1"/>
    <col min="84" max="86" width="4.28515625" style="4" customWidth="1"/>
    <col min="87" max="87" width="0.7109375" style="4" customWidth="1"/>
    <col min="88" max="90" width="4.28515625" style="4" customWidth="1"/>
    <col min="91" max="91" width="0.7109375" style="4" customWidth="1"/>
    <col min="92" max="94" width="4.28515625" style="4" customWidth="1"/>
    <col min="95" max="95" width="2.85546875" style="4" customWidth="1"/>
    <col min="96" max="97" width="4.28515625" style="4" customWidth="1"/>
    <col min="98" max="98" width="0.7109375" style="4" customWidth="1"/>
    <col min="99" max="101" width="4.28515625" style="4" customWidth="1"/>
    <col min="102" max="102" width="2.85546875" style="4" customWidth="1"/>
    <col min="103" max="105" width="4.28515625" style="37" hidden="1" customWidth="1"/>
    <col min="106" max="106" width="4.28515625" style="4" hidden="1" customWidth="1"/>
    <col min="107" max="109" width="4.28515625" style="37" hidden="1" customWidth="1"/>
    <col min="110" max="110" width="4.28515625" style="4" hidden="1" customWidth="1"/>
    <col min="111" max="113" width="4.28515625" style="37" hidden="1" customWidth="1"/>
    <col min="114" max="114" width="4.28515625" style="4" hidden="1" customWidth="1"/>
    <col min="115" max="117" width="4.28515625" style="37" hidden="1" customWidth="1"/>
    <col min="118" max="16384" width="4.28515625" style="4" hidden="1"/>
  </cols>
  <sheetData>
    <row r="1" spans="1:119" ht="37.5" customHeight="1" x14ac:dyDescent="0.25">
      <c r="C1" s="156" t="str">
        <f>Ajuda!E7</f>
        <v>III TAÇA DO DESPORTO ESCOLAR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CY1" s="4"/>
      <c r="CZ1" s="4"/>
      <c r="DA1" s="4"/>
      <c r="DC1" s="4"/>
      <c r="DD1" s="4"/>
      <c r="DE1" s="4"/>
      <c r="DG1" s="4"/>
      <c r="DH1" s="4"/>
      <c r="DI1" s="4"/>
      <c r="DK1" s="4"/>
      <c r="DL1" s="4"/>
      <c r="DM1" s="4"/>
    </row>
    <row r="2" spans="1:119" ht="15" customHeight="1" thickBot="1" x14ac:dyDescent="0.3">
      <c r="A2" s="5"/>
      <c r="B2" s="5"/>
      <c r="C2" s="96"/>
      <c r="D2" s="90"/>
      <c r="E2" s="90"/>
      <c r="F2" s="90"/>
      <c r="G2" s="90"/>
      <c r="H2" s="90"/>
      <c r="I2" s="90"/>
      <c r="J2" s="90"/>
      <c r="K2" s="90"/>
      <c r="L2" s="90"/>
      <c r="M2" s="97"/>
      <c r="O2" s="169" t="s">
        <v>81</v>
      </c>
      <c r="P2" s="170"/>
      <c r="Q2" s="170"/>
      <c r="R2" s="170"/>
      <c r="S2" s="170"/>
      <c r="T2" s="170"/>
      <c r="U2" s="170"/>
      <c r="V2" s="170"/>
      <c r="W2" s="171"/>
      <c r="X2" s="6"/>
      <c r="Y2" s="169" t="s">
        <v>82</v>
      </c>
      <c r="Z2" s="170"/>
      <c r="AA2" s="170"/>
      <c r="AB2" s="170"/>
      <c r="AC2" s="170"/>
      <c r="AD2" s="170"/>
      <c r="AE2" s="170"/>
      <c r="AF2" s="170"/>
      <c r="AG2" s="171"/>
      <c r="AH2" s="6"/>
      <c r="AI2" s="169" t="s">
        <v>102</v>
      </c>
      <c r="AJ2" s="170"/>
      <c r="AK2" s="170"/>
      <c r="AL2" s="170"/>
      <c r="AM2" s="170"/>
      <c r="AN2" s="170"/>
      <c r="AO2" s="170"/>
      <c r="AP2" s="170"/>
      <c r="AQ2" s="170"/>
      <c r="AR2" s="170"/>
      <c r="AS2" s="171"/>
      <c r="AT2" s="6"/>
      <c r="AU2" s="169" t="s">
        <v>83</v>
      </c>
      <c r="AV2" s="170"/>
      <c r="AW2" s="170"/>
      <c r="AX2" s="170"/>
      <c r="AY2" s="170"/>
      <c r="AZ2" s="170"/>
      <c r="BA2" s="170"/>
      <c r="BB2" s="170"/>
      <c r="BC2" s="171"/>
      <c r="BD2" s="6"/>
      <c r="BE2" s="169" t="s">
        <v>84</v>
      </c>
      <c r="BF2" s="170"/>
      <c r="BG2" s="170"/>
      <c r="BH2" s="170"/>
      <c r="BI2" s="170"/>
      <c r="BJ2" s="170"/>
      <c r="BK2" s="170"/>
      <c r="BL2" s="170"/>
      <c r="BM2" s="171"/>
      <c r="BN2" s="6"/>
      <c r="BO2" s="169" t="s">
        <v>103</v>
      </c>
      <c r="BP2" s="170"/>
      <c r="BQ2" s="170"/>
      <c r="BR2" s="170"/>
      <c r="BS2" s="170"/>
      <c r="BT2" s="170"/>
      <c r="BU2" s="170"/>
      <c r="BV2" s="170"/>
      <c r="BW2" s="170"/>
      <c r="BX2" s="170"/>
      <c r="BY2" s="171"/>
      <c r="BZ2" s="6"/>
      <c r="CA2" s="169" t="s">
        <v>85</v>
      </c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1"/>
      <c r="CX2" s="7"/>
      <c r="CY2" s="8"/>
      <c r="CZ2" s="8"/>
      <c r="DA2" s="8"/>
      <c r="DC2" s="8"/>
      <c r="DD2" s="8"/>
      <c r="DE2" s="8"/>
      <c r="DG2" s="8"/>
      <c r="DH2" s="8"/>
      <c r="DI2" s="8"/>
      <c r="DK2" s="8"/>
      <c r="DL2" s="8"/>
      <c r="DM2" s="8"/>
    </row>
    <row r="3" spans="1:119" ht="15" customHeight="1" thickBot="1" x14ac:dyDescent="0.3">
      <c r="A3" s="104" t="s">
        <v>0</v>
      </c>
      <c r="B3" s="1"/>
      <c r="C3" s="163" t="s">
        <v>80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95"/>
      <c r="O3" s="182" t="s">
        <v>96</v>
      </c>
      <c r="P3" s="183"/>
      <c r="Q3" s="184"/>
      <c r="R3" s="185" t="s">
        <v>97</v>
      </c>
      <c r="S3" s="183"/>
      <c r="T3" s="184"/>
      <c r="U3" s="186" t="s">
        <v>98</v>
      </c>
      <c r="V3" s="183"/>
      <c r="W3" s="187"/>
      <c r="Y3" s="182" t="s">
        <v>99</v>
      </c>
      <c r="Z3" s="183"/>
      <c r="AA3" s="184"/>
      <c r="AB3" s="185" t="s">
        <v>100</v>
      </c>
      <c r="AC3" s="183"/>
      <c r="AD3" s="184"/>
      <c r="AE3" s="186" t="s">
        <v>101</v>
      </c>
      <c r="AF3" s="183"/>
      <c r="AG3" s="187"/>
      <c r="AI3" s="172"/>
      <c r="AJ3" s="173"/>
      <c r="AK3" s="173"/>
      <c r="AL3" s="173"/>
      <c r="AM3" s="173"/>
      <c r="AN3" s="173"/>
      <c r="AO3" s="173"/>
      <c r="AP3" s="173"/>
      <c r="AQ3" s="173"/>
      <c r="AR3" s="173"/>
      <c r="AS3" s="174"/>
      <c r="AU3" s="182" t="s">
        <v>96</v>
      </c>
      <c r="AV3" s="183"/>
      <c r="AW3" s="184"/>
      <c r="AX3" s="185" t="s">
        <v>97</v>
      </c>
      <c r="AY3" s="183"/>
      <c r="AZ3" s="184"/>
      <c r="BA3" s="186" t="s">
        <v>98</v>
      </c>
      <c r="BB3" s="183"/>
      <c r="BC3" s="187"/>
      <c r="BE3" s="182" t="s">
        <v>99</v>
      </c>
      <c r="BF3" s="183"/>
      <c r="BG3" s="184"/>
      <c r="BH3" s="185" t="s">
        <v>100</v>
      </c>
      <c r="BI3" s="183"/>
      <c r="BJ3" s="184"/>
      <c r="BK3" s="186" t="s">
        <v>101</v>
      </c>
      <c r="BL3" s="183"/>
      <c r="BM3" s="187"/>
      <c r="BO3" s="172"/>
      <c r="BP3" s="173"/>
      <c r="BQ3" s="173"/>
      <c r="BR3" s="173"/>
      <c r="BS3" s="173"/>
      <c r="BT3" s="173"/>
      <c r="BU3" s="173"/>
      <c r="BV3" s="173"/>
      <c r="BW3" s="173"/>
      <c r="BX3" s="173"/>
      <c r="BY3" s="174"/>
      <c r="CA3" s="169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1"/>
      <c r="CQ3" s="6"/>
      <c r="CR3" s="206" t="s">
        <v>86</v>
      </c>
      <c r="CS3" s="207"/>
      <c r="CT3" s="10"/>
      <c r="CU3" s="208" t="s">
        <v>87</v>
      </c>
      <c r="CV3" s="209"/>
      <c r="CW3" s="210"/>
      <c r="CY3" s="3"/>
      <c r="CZ3" s="3"/>
      <c r="DA3" s="3"/>
      <c r="DC3" s="3"/>
      <c r="DD3" s="3"/>
      <c r="DE3" s="3"/>
      <c r="DG3" s="3"/>
      <c r="DH3" s="3"/>
      <c r="DI3" s="3"/>
      <c r="DK3" s="3"/>
      <c r="DL3" s="3"/>
      <c r="DM3" s="3"/>
    </row>
    <row r="4" spans="1:119" ht="15" customHeight="1" thickBot="1" x14ac:dyDescent="0.3">
      <c r="A4" s="104"/>
      <c r="B4" s="1"/>
      <c r="C4" s="166"/>
      <c r="D4" s="167"/>
      <c r="E4" s="167"/>
      <c r="F4" s="167"/>
      <c r="G4" s="167"/>
      <c r="H4" s="167"/>
      <c r="I4" s="167"/>
      <c r="J4" s="167"/>
      <c r="K4" s="167"/>
      <c r="L4" s="167"/>
      <c r="M4" s="168"/>
      <c r="N4" s="95"/>
      <c r="O4" s="12" t="s">
        <v>88</v>
      </c>
      <c r="P4" s="13" t="s">
        <v>89</v>
      </c>
      <c r="Q4" s="14" t="s">
        <v>90</v>
      </c>
      <c r="R4" s="15" t="s">
        <v>88</v>
      </c>
      <c r="S4" s="13" t="s">
        <v>89</v>
      </c>
      <c r="T4" s="14" t="s">
        <v>90</v>
      </c>
      <c r="U4" s="15" t="s">
        <v>88</v>
      </c>
      <c r="V4" s="13" t="s">
        <v>89</v>
      </c>
      <c r="W4" s="16" t="s">
        <v>90</v>
      </c>
      <c r="X4" s="6"/>
      <c r="Y4" s="12" t="s">
        <v>88</v>
      </c>
      <c r="Z4" s="13" t="s">
        <v>89</v>
      </c>
      <c r="AA4" s="14" t="s">
        <v>90</v>
      </c>
      <c r="AB4" s="15" t="s">
        <v>88</v>
      </c>
      <c r="AC4" s="13" t="s">
        <v>89</v>
      </c>
      <c r="AD4" s="14" t="s">
        <v>90</v>
      </c>
      <c r="AE4" s="15" t="s">
        <v>88</v>
      </c>
      <c r="AF4" s="13" t="s">
        <v>89</v>
      </c>
      <c r="AG4" s="16" t="s">
        <v>90</v>
      </c>
      <c r="AH4" s="6"/>
      <c r="AI4" s="214" t="s">
        <v>91</v>
      </c>
      <c r="AJ4" s="193"/>
      <c r="AK4" s="215"/>
      <c r="AL4" s="6"/>
      <c r="AM4" s="192" t="s">
        <v>92</v>
      </c>
      <c r="AN4" s="193"/>
      <c r="AO4" s="215"/>
      <c r="AP4" s="6"/>
      <c r="AQ4" s="192" t="s">
        <v>93</v>
      </c>
      <c r="AR4" s="193"/>
      <c r="AS4" s="194"/>
      <c r="AT4" s="6"/>
      <c r="AU4" s="12" t="s">
        <v>117</v>
      </c>
      <c r="AV4" s="13" t="s">
        <v>118</v>
      </c>
      <c r="AW4" s="14" t="s">
        <v>119</v>
      </c>
      <c r="AX4" s="15" t="s">
        <v>117</v>
      </c>
      <c r="AY4" s="13" t="s">
        <v>118</v>
      </c>
      <c r="AZ4" s="14" t="s">
        <v>119</v>
      </c>
      <c r="BA4" s="15" t="s">
        <v>117</v>
      </c>
      <c r="BB4" s="13" t="s">
        <v>118</v>
      </c>
      <c r="BC4" s="16" t="s">
        <v>119</v>
      </c>
      <c r="BD4" s="17"/>
      <c r="BE4" s="12" t="s">
        <v>117</v>
      </c>
      <c r="BF4" s="13" t="s">
        <v>118</v>
      </c>
      <c r="BG4" s="14" t="s">
        <v>119</v>
      </c>
      <c r="BH4" s="15" t="s">
        <v>117</v>
      </c>
      <c r="BI4" s="13" t="s">
        <v>118</v>
      </c>
      <c r="BJ4" s="14" t="s">
        <v>119</v>
      </c>
      <c r="BK4" s="15" t="s">
        <v>117</v>
      </c>
      <c r="BL4" s="13" t="s">
        <v>118</v>
      </c>
      <c r="BM4" s="16" t="s">
        <v>119</v>
      </c>
      <c r="BN4" s="6"/>
      <c r="BO4" s="214" t="s">
        <v>91</v>
      </c>
      <c r="BP4" s="193"/>
      <c r="BQ4" s="215"/>
      <c r="BR4" s="6"/>
      <c r="BS4" s="192" t="s">
        <v>92</v>
      </c>
      <c r="BT4" s="193"/>
      <c r="BU4" s="215"/>
      <c r="BV4" s="6"/>
      <c r="BW4" s="192" t="s">
        <v>93</v>
      </c>
      <c r="BX4" s="193"/>
      <c r="BY4" s="194"/>
      <c r="BZ4" s="6"/>
      <c r="CA4" s="190" t="s">
        <v>94</v>
      </c>
      <c r="CB4" s="191"/>
      <c r="CC4" s="191" t="s">
        <v>95</v>
      </c>
      <c r="CD4" s="191"/>
      <c r="CE4" s="18"/>
      <c r="CF4" s="219" t="s">
        <v>91</v>
      </c>
      <c r="CG4" s="220"/>
      <c r="CH4" s="222"/>
      <c r="CI4" s="18"/>
      <c r="CJ4" s="219" t="s">
        <v>92</v>
      </c>
      <c r="CK4" s="220"/>
      <c r="CL4" s="222"/>
      <c r="CM4" s="18"/>
      <c r="CN4" s="219" t="s">
        <v>93</v>
      </c>
      <c r="CO4" s="220"/>
      <c r="CP4" s="221"/>
      <c r="CQ4" s="6"/>
      <c r="CR4" s="188" t="s">
        <v>93</v>
      </c>
      <c r="CS4" s="189"/>
      <c r="CT4" s="8"/>
      <c r="CU4" s="211"/>
      <c r="CV4" s="212"/>
      <c r="CW4" s="213"/>
      <c r="CY4" s="6"/>
      <c r="CZ4" s="6"/>
      <c r="DA4" s="6"/>
      <c r="DC4" s="6"/>
      <c r="DD4" s="6"/>
      <c r="DE4" s="6"/>
      <c r="DG4" s="6"/>
      <c r="DH4" s="6"/>
      <c r="DI4" s="6"/>
      <c r="DK4" s="6"/>
      <c r="DL4" s="6"/>
      <c r="DM4" s="6"/>
    </row>
    <row r="5" spans="1:119" ht="15" customHeight="1" thickBot="1" x14ac:dyDescent="0.3">
      <c r="A5" s="104" t="s">
        <v>1</v>
      </c>
      <c r="B5" s="1"/>
      <c r="C5" s="159" t="str">
        <f>IF(Definições!P7="","",DO5)</f>
        <v/>
      </c>
      <c r="D5" s="160"/>
      <c r="E5" s="161" t="str">
        <f>Definições!AP7</f>
        <v/>
      </c>
      <c r="F5" s="161"/>
      <c r="G5" s="161"/>
      <c r="H5" s="161"/>
      <c r="I5" s="161"/>
      <c r="J5" s="161"/>
      <c r="K5" s="161"/>
      <c r="L5" s="161"/>
      <c r="M5" s="162"/>
      <c r="N5" s="92"/>
      <c r="O5" s="20"/>
      <c r="P5" s="21"/>
      <c r="Q5" s="22"/>
      <c r="R5" s="23"/>
      <c r="S5" s="21"/>
      <c r="T5" s="22"/>
      <c r="U5" s="23"/>
      <c r="V5" s="21"/>
      <c r="W5" s="24"/>
      <c r="X5" s="25"/>
      <c r="Y5" s="20"/>
      <c r="Z5" s="21"/>
      <c r="AA5" s="22"/>
      <c r="AB5" s="23"/>
      <c r="AC5" s="21"/>
      <c r="AD5" s="22"/>
      <c r="AE5" s="23"/>
      <c r="AF5" s="21"/>
      <c r="AG5" s="24"/>
      <c r="AH5" s="26"/>
      <c r="AI5" s="175" t="str">
        <f>IFERROR(IF(OR(COUNTBLANK(CY5:DA5)&gt;2,COUNTBLANK(DC5:DE5)&gt;2),"",SUM(LARGE(CY5:DA5,1),LARGE(CY5:DA5,2),LARGE(DC5:DE5,1),LARGE(DC5:DE5,2))),"")</f>
        <v/>
      </c>
      <c r="AJ5" s="176"/>
      <c r="AK5" s="177"/>
      <c r="AL5" s="6"/>
      <c r="AM5" s="178" t="str">
        <f>IF(OR(COUNTIF(DC5:DE5,0)&gt;1,COUNTIF(CY5:DA5,0)&gt;1),"DESCL.",IF(COUNTBLANK(O5:AG5)=19,"",IF(AI5="","DESCL.",IF(AI5&lt;&gt;"",RANK(AI5,$AI$5:$AK$28,0)&amp;"º",""))))</f>
        <v/>
      </c>
      <c r="AN5" s="179"/>
      <c r="AO5" s="181"/>
      <c r="AP5" s="6"/>
      <c r="AQ5" s="178" t="str">
        <f t="shared" ref="AQ5:AQ28" si="0">IF(AM5="DESCL.",0,IF(AM5="","",VLOOKUP(AM5,Pontuação_Atl,2,FALSE)))</f>
        <v/>
      </c>
      <c r="AR5" s="179"/>
      <c r="AS5" s="180"/>
      <c r="AT5" s="6"/>
      <c r="AU5" s="20"/>
      <c r="AV5" s="21"/>
      <c r="AW5" s="22"/>
      <c r="AX5" s="23"/>
      <c r="AY5" s="21"/>
      <c r="AZ5" s="22"/>
      <c r="BA5" s="23"/>
      <c r="BB5" s="21"/>
      <c r="BC5" s="24"/>
      <c r="BD5" s="25"/>
      <c r="BE5" s="20"/>
      <c r="BF5" s="21"/>
      <c r="BG5" s="22"/>
      <c r="BH5" s="23"/>
      <c r="BI5" s="21"/>
      <c r="BJ5" s="22"/>
      <c r="BK5" s="23"/>
      <c r="BL5" s="21"/>
      <c r="BM5" s="24"/>
      <c r="BN5" s="26"/>
      <c r="BO5" s="175" t="str">
        <f>IFERROR(IF(OR(COUNTBLANK(DG5:DI5)&gt;2,COUNTBLANK(DK5:DM5)&gt;2),"",SUM(LARGE(DG5:DI5,1),LARGE(DG5:DI5,2),LARGE(DK5:DM5,1),LARGE(DK5:DM5,2))),"")</f>
        <v/>
      </c>
      <c r="BP5" s="176"/>
      <c r="BQ5" s="177"/>
      <c r="BR5" s="6"/>
      <c r="BS5" s="178" t="str">
        <f t="shared" ref="BS5:BS6" si="1">IF(OR(COUNTIF(DK5:DM5,0)&gt;1,COUNTIF(DG5:DI5,0)&gt;1),"DESCL.",IF(COUNTBLANK(AU5:BM5)=19,"",IF(BO5="","DESCL.",IF(BO5&lt;&gt;"",RANK(BO5,$BO$5:$BQ$28,0)&amp;"º",""))))</f>
        <v/>
      </c>
      <c r="BT5" s="179"/>
      <c r="BU5" s="181"/>
      <c r="BV5" s="6"/>
      <c r="BW5" s="178" t="str">
        <f t="shared" ref="BW5:BW28" si="2">IF(BS5="DESCL.",0,IF(BS5="","",VLOOKUP(BS5,Pontuação_Atl,2,FALSE)))</f>
        <v/>
      </c>
      <c r="BX5" s="179"/>
      <c r="BY5" s="180"/>
      <c r="BZ5" s="6"/>
      <c r="CA5" s="204"/>
      <c r="CB5" s="205"/>
      <c r="CC5" s="205"/>
      <c r="CD5" s="205"/>
      <c r="CE5" s="6"/>
      <c r="CF5" s="197" t="str">
        <f>IF(OR(CA5="",CA5="NP",CC5="",CC5="NP"),"",SMALL(CA5:CD5,1))</f>
        <v/>
      </c>
      <c r="CG5" s="198"/>
      <c r="CH5" s="199"/>
      <c r="CI5" s="6"/>
      <c r="CJ5" s="200" t="str">
        <f t="shared" ref="CJ5:CJ28" si="3">IF(AND(CA5="",CC5=""),"",IF(OR(CA5="NP",CC5="NP"),"DESCL.",IF(CF5&lt;&gt;"",RANK(CF5,$CF$5:$CH$28,1)&amp;"º","")))</f>
        <v/>
      </c>
      <c r="CK5" s="201"/>
      <c r="CL5" s="202"/>
      <c r="CM5" s="6"/>
      <c r="CN5" s="200" t="str">
        <f t="shared" ref="CN5:CN28" si="4">IF(CJ5="DESCL.",0,IF(CJ5="","",VLOOKUP(CJ5,Pontuação_Atl,2,FALSE)))</f>
        <v/>
      </c>
      <c r="CO5" s="201"/>
      <c r="CP5" s="203"/>
      <c r="CQ5" s="6"/>
      <c r="CR5" s="195" t="str">
        <f t="shared" ref="CR5:CR28" si="5">IF(OR(AM5="DESCL.",BS5="DESCL.",CJ5="DESCL."),"DESCL.",IF(OR(AQ5="",BW5="",CN5=""),"",AQ5+BW5+CN5))</f>
        <v/>
      </c>
      <c r="CS5" s="196"/>
      <c r="CT5" s="8"/>
      <c r="CU5" s="216" t="str">
        <f t="shared" ref="CU5:CU28" si="6">IF(CR5="DESCL.","DESCL.",IF(CR5=0,"DESCL.",IF(CR5&lt;&gt;"",RANK(CR5,$CR$5:$CS$28,0)&amp;"º","")))</f>
        <v/>
      </c>
      <c r="CV5" s="217"/>
      <c r="CW5" s="218"/>
      <c r="CY5" s="27" t="str">
        <f t="shared" ref="CY5:CY28" si="7">IF(COUNTBLANK(O5:Q5)=3,"",IF(COUNTIF(O5:Q5,"NP")&gt;0,0,MAX(O5:Q5)))</f>
        <v/>
      </c>
      <c r="CZ5" s="27" t="str">
        <f t="shared" ref="CZ5:CZ28" si="8">IF(COUNTBLANK(R5:T5)=3,"",IF(COUNTIF(R5:T5,"NP")&gt;0,0,MAX(R5:T5)))</f>
        <v/>
      </c>
      <c r="DA5" s="27" t="str">
        <f t="shared" ref="DA5:DA28" si="9">IF(COUNTBLANK(U5:W5)=3,"",IF(COUNTIF(U5:W5,"NP")&gt;0,0,MAX(U5:W5)))</f>
        <v/>
      </c>
      <c r="DC5" s="27" t="str">
        <f t="shared" ref="DC5:DC28" si="10">IF(COUNTBLANK(Y5:AA5)=3,"",IF(COUNTIF(Y5:AA5,"NP")&gt;0,0,MAX(Y5:AA5)))</f>
        <v/>
      </c>
      <c r="DD5" s="27" t="str">
        <f t="shared" ref="DD5:DD28" si="11">IF(COUNTBLANK(AB5:AD5)=3,"",IF(COUNTIF(AB5:AD5,"NP")&gt;0,0,MAX(AB5:AD5)))</f>
        <v/>
      </c>
      <c r="DE5" s="27" t="str">
        <f t="shared" ref="DE5:DE28" si="12">IF(COUNTBLANK(AE5:AG5)=3,"",IF(COUNTIF(AE5:AG5,"NP")&gt;0,0,MAX(AE5:AG5)))</f>
        <v/>
      </c>
      <c r="DG5" s="27" t="str">
        <f t="shared" ref="DG5:DG28" si="13">IF(COUNTBLANK(AU5:AW5)=3,"",IF(COUNTIF(AU5:AW5,"NP")&gt;0,0,MAX(AU5:AW5)))</f>
        <v/>
      </c>
      <c r="DH5" s="27" t="str">
        <f t="shared" ref="DH5:DH28" si="14">IF(COUNTBLANK(AX5:AZ5)=3,"",IF(COUNTIF(AX5:AZ5,"NP")&gt;0,0,MAX(AX5:AZ5)))</f>
        <v/>
      </c>
      <c r="DI5" s="27" t="str">
        <f t="shared" ref="DI5:DI28" si="15">IF(COUNTBLANK(BA5:BC5)=3,"",IF(COUNTIF(BA5:BC5,"NP")&gt;0,0,MAX(BA5:BC5)))</f>
        <v/>
      </c>
      <c r="DK5" s="27" t="str">
        <f t="shared" ref="DK5:DK28" si="16">IF(COUNTBLANK(BE5:BG5)=3,"",IF(COUNTIF(BE5:BG5,"NP")&gt;0,0,MAX(BE5:BG5)))</f>
        <v/>
      </c>
      <c r="DL5" s="27" t="str">
        <f t="shared" ref="DL5:DL28" si="17">IF(COUNTBLANK(BH5:BJ5)=3,"",IF(COUNTIF(BH5:BJ5,"NP")&gt;0,0,MAX(BH5:BJ5)))</f>
        <v/>
      </c>
      <c r="DM5" s="27" t="str">
        <f t="shared" ref="DM5:DM28" si="18">IF(COUNTBLANK(BK5:BM5)=3,"",IF(COUNTIF(BK5:BM5,"NP")&gt;0,0,MAX(BK5:BM5)))</f>
        <v/>
      </c>
      <c r="DO5" s="4">
        <v>1</v>
      </c>
    </row>
    <row r="6" spans="1:119" ht="15" customHeight="1" thickBot="1" x14ac:dyDescent="0.3">
      <c r="A6" s="104"/>
      <c r="B6" s="1"/>
      <c r="C6" s="159" t="str">
        <f>IF(Definições!P8="","",DO6)</f>
        <v/>
      </c>
      <c r="D6" s="160"/>
      <c r="E6" s="161" t="str">
        <f>Definições!AP8</f>
        <v/>
      </c>
      <c r="F6" s="161"/>
      <c r="G6" s="161"/>
      <c r="H6" s="161"/>
      <c r="I6" s="161"/>
      <c r="J6" s="161"/>
      <c r="K6" s="161"/>
      <c r="L6" s="161"/>
      <c r="M6" s="162"/>
      <c r="N6" s="92"/>
      <c r="O6" s="20"/>
      <c r="P6" s="21"/>
      <c r="Q6" s="22"/>
      <c r="R6" s="23"/>
      <c r="S6" s="21"/>
      <c r="T6" s="22"/>
      <c r="U6" s="23"/>
      <c r="V6" s="21"/>
      <c r="W6" s="24"/>
      <c r="X6" s="25"/>
      <c r="Y6" s="20"/>
      <c r="Z6" s="21"/>
      <c r="AA6" s="22"/>
      <c r="AB6" s="23"/>
      <c r="AC6" s="21"/>
      <c r="AD6" s="22"/>
      <c r="AE6" s="23"/>
      <c r="AF6" s="21"/>
      <c r="AG6" s="24"/>
      <c r="AH6" s="26"/>
      <c r="AI6" s="175" t="str">
        <f t="shared" ref="AI6:AI28" si="19">IFERROR(IF(OR(COUNTBLANK(CY6:DA6)&gt;2,COUNTBLANK(DC6:DE6)&gt;2),"",SUM(LARGE(CY6:DA6,1),LARGE(CY6:DA6,2),LARGE(DC6:DE6,1),LARGE(DC6:DE6,2))),"")</f>
        <v/>
      </c>
      <c r="AJ6" s="176"/>
      <c r="AK6" s="177"/>
      <c r="AL6" s="6"/>
      <c r="AM6" s="178" t="str">
        <f t="shared" ref="AM6:AM28" si="20">IF(OR(COUNTIF(DC6:DE6,0)&gt;1,COUNTIF(CY6:DA6,0)&gt;1),"DESCL.",IF(COUNTBLANK(O6:AG6)=19,"",IF(AI6="","DESCL.",IF(AI6&lt;&gt;"",RANK(AI6,$AI$5:$AK$28,0)&amp;"º",""))))</f>
        <v/>
      </c>
      <c r="AN6" s="179"/>
      <c r="AO6" s="181"/>
      <c r="AP6" s="6"/>
      <c r="AQ6" s="178" t="str">
        <f t="shared" si="0"/>
        <v/>
      </c>
      <c r="AR6" s="179"/>
      <c r="AS6" s="180"/>
      <c r="AT6" s="6"/>
      <c r="AU6" s="20"/>
      <c r="AV6" s="21"/>
      <c r="AW6" s="22"/>
      <c r="AX6" s="23"/>
      <c r="AY6" s="21"/>
      <c r="AZ6" s="22"/>
      <c r="BA6" s="23"/>
      <c r="BB6" s="21"/>
      <c r="BC6" s="24"/>
      <c r="BD6" s="25"/>
      <c r="BE6" s="20"/>
      <c r="BF6" s="21"/>
      <c r="BG6" s="22"/>
      <c r="BH6" s="23"/>
      <c r="BI6" s="21"/>
      <c r="BJ6" s="22"/>
      <c r="BK6" s="23"/>
      <c r="BL6" s="21"/>
      <c r="BM6" s="24"/>
      <c r="BN6" s="26"/>
      <c r="BO6" s="175" t="str">
        <f t="shared" ref="BO6:BO28" si="21">IFERROR(IF(OR(COUNTBLANK(DG6:DI6)&gt;2,COUNTBLANK(DK6:DM6)&gt;2),"",SUM(LARGE(DG6:DI6,1),LARGE(DG6:DI6,2),LARGE(DK6:DM6,1),LARGE(DK6:DM6,2))),"")</f>
        <v/>
      </c>
      <c r="BP6" s="176"/>
      <c r="BQ6" s="177"/>
      <c r="BR6" s="6"/>
      <c r="BS6" s="178" t="str">
        <f t="shared" si="1"/>
        <v/>
      </c>
      <c r="BT6" s="179"/>
      <c r="BU6" s="181"/>
      <c r="BV6" s="6"/>
      <c r="BW6" s="178" t="str">
        <f t="shared" si="2"/>
        <v/>
      </c>
      <c r="BX6" s="179"/>
      <c r="BY6" s="180"/>
      <c r="BZ6" s="6"/>
      <c r="CA6" s="204"/>
      <c r="CB6" s="205"/>
      <c r="CC6" s="205"/>
      <c r="CD6" s="205"/>
      <c r="CE6" s="6"/>
      <c r="CF6" s="197" t="str">
        <f t="shared" ref="CF6:CF28" si="22">IF(OR(CA6="",CA6="NP",CC6="",CC6="NP"),"",SMALL(CA6:CD6,1))</f>
        <v/>
      </c>
      <c r="CG6" s="198"/>
      <c r="CH6" s="199"/>
      <c r="CI6" s="6"/>
      <c r="CJ6" s="200" t="str">
        <f t="shared" si="3"/>
        <v/>
      </c>
      <c r="CK6" s="201"/>
      <c r="CL6" s="202"/>
      <c r="CM6" s="6"/>
      <c r="CN6" s="200" t="str">
        <f t="shared" si="4"/>
        <v/>
      </c>
      <c r="CO6" s="201"/>
      <c r="CP6" s="203"/>
      <c r="CQ6" s="6"/>
      <c r="CR6" s="195" t="str">
        <f t="shared" si="5"/>
        <v/>
      </c>
      <c r="CS6" s="196"/>
      <c r="CT6" s="8"/>
      <c r="CU6" s="216" t="str">
        <f t="shared" si="6"/>
        <v/>
      </c>
      <c r="CV6" s="217"/>
      <c r="CW6" s="218"/>
      <c r="CX6" s="28"/>
      <c r="CY6" s="27" t="str">
        <f t="shared" si="7"/>
        <v/>
      </c>
      <c r="CZ6" s="27" t="str">
        <f t="shared" si="8"/>
        <v/>
      </c>
      <c r="DA6" s="27" t="str">
        <f t="shared" si="9"/>
        <v/>
      </c>
      <c r="DC6" s="27" t="str">
        <f t="shared" si="10"/>
        <v/>
      </c>
      <c r="DD6" s="27" t="str">
        <f t="shared" si="11"/>
        <v/>
      </c>
      <c r="DE6" s="27" t="str">
        <f t="shared" si="12"/>
        <v/>
      </c>
      <c r="DG6" s="27" t="str">
        <f t="shared" si="13"/>
        <v/>
      </c>
      <c r="DH6" s="27" t="str">
        <f t="shared" si="14"/>
        <v/>
      </c>
      <c r="DI6" s="27" t="str">
        <f t="shared" si="15"/>
        <v/>
      </c>
      <c r="DK6" s="27" t="str">
        <f t="shared" si="16"/>
        <v/>
      </c>
      <c r="DL6" s="27" t="str">
        <f t="shared" si="17"/>
        <v/>
      </c>
      <c r="DM6" s="27" t="str">
        <f t="shared" si="18"/>
        <v/>
      </c>
      <c r="DO6" s="4">
        <v>2</v>
      </c>
    </row>
    <row r="7" spans="1:119" ht="15" customHeight="1" thickBot="1" x14ac:dyDescent="0.3">
      <c r="A7" s="103" t="s">
        <v>2</v>
      </c>
      <c r="B7" s="1"/>
      <c r="C7" s="159" t="str">
        <f>IF(Definições!P9="","",DO7)</f>
        <v/>
      </c>
      <c r="D7" s="160"/>
      <c r="E7" s="161" t="str">
        <f>Definições!AP9</f>
        <v/>
      </c>
      <c r="F7" s="161"/>
      <c r="G7" s="161"/>
      <c r="H7" s="161"/>
      <c r="I7" s="161"/>
      <c r="J7" s="161"/>
      <c r="K7" s="161"/>
      <c r="L7" s="161"/>
      <c r="M7" s="162"/>
      <c r="N7" s="92"/>
      <c r="O7" s="20"/>
      <c r="P7" s="21"/>
      <c r="Q7" s="22"/>
      <c r="R7" s="23"/>
      <c r="S7" s="21"/>
      <c r="T7" s="22"/>
      <c r="U7" s="23"/>
      <c r="V7" s="21"/>
      <c r="W7" s="24"/>
      <c r="X7" s="25"/>
      <c r="Y7" s="20"/>
      <c r="Z7" s="21"/>
      <c r="AA7" s="22"/>
      <c r="AB7" s="23"/>
      <c r="AC7" s="21"/>
      <c r="AD7" s="22"/>
      <c r="AE7" s="23"/>
      <c r="AF7" s="21"/>
      <c r="AG7" s="24"/>
      <c r="AH7" s="26"/>
      <c r="AI7" s="175" t="str">
        <f t="shared" si="19"/>
        <v/>
      </c>
      <c r="AJ7" s="176"/>
      <c r="AK7" s="177"/>
      <c r="AL7" s="6"/>
      <c r="AM7" s="178" t="str">
        <f t="shared" si="20"/>
        <v/>
      </c>
      <c r="AN7" s="179"/>
      <c r="AO7" s="181"/>
      <c r="AP7" s="6"/>
      <c r="AQ7" s="178" t="str">
        <f t="shared" si="0"/>
        <v/>
      </c>
      <c r="AR7" s="179"/>
      <c r="AS7" s="180"/>
      <c r="AT7" s="6"/>
      <c r="AU7" s="20"/>
      <c r="AV7" s="21"/>
      <c r="AW7" s="22"/>
      <c r="AX7" s="23"/>
      <c r="AY7" s="21"/>
      <c r="AZ7" s="22"/>
      <c r="BA7" s="23"/>
      <c r="BB7" s="21"/>
      <c r="BC7" s="24"/>
      <c r="BD7" s="25"/>
      <c r="BE7" s="20"/>
      <c r="BF7" s="21"/>
      <c r="BG7" s="22"/>
      <c r="BH7" s="23"/>
      <c r="BI7" s="21"/>
      <c r="BJ7" s="22"/>
      <c r="BK7" s="23"/>
      <c r="BL7" s="21"/>
      <c r="BM7" s="24"/>
      <c r="BN7" s="26"/>
      <c r="BO7" s="175" t="str">
        <f t="shared" si="21"/>
        <v/>
      </c>
      <c r="BP7" s="176"/>
      <c r="BQ7" s="177"/>
      <c r="BR7" s="6"/>
      <c r="BS7" s="178" t="str">
        <f>IF(OR(COUNTIF(DK7:DM7,0)&gt;1,COUNTIF(DG7:DI7,0)&gt;1),"DESCL.",IF(COUNTBLANK(AU7:BM7)=19,"",IF(BO7="","DESCL.",IF(BO7&lt;&gt;"",RANK(BO7,$BO$5:$BQ$28,0)&amp;"º",""))))</f>
        <v/>
      </c>
      <c r="BT7" s="179"/>
      <c r="BU7" s="181"/>
      <c r="BV7" s="6"/>
      <c r="BW7" s="178" t="str">
        <f t="shared" si="2"/>
        <v/>
      </c>
      <c r="BX7" s="179"/>
      <c r="BY7" s="180"/>
      <c r="BZ7" s="6"/>
      <c r="CA7" s="204"/>
      <c r="CB7" s="205"/>
      <c r="CC7" s="205"/>
      <c r="CD7" s="205"/>
      <c r="CE7" s="6"/>
      <c r="CF7" s="197" t="str">
        <f t="shared" si="22"/>
        <v/>
      </c>
      <c r="CG7" s="198"/>
      <c r="CH7" s="199"/>
      <c r="CI7" s="6"/>
      <c r="CJ7" s="200" t="str">
        <f t="shared" si="3"/>
        <v/>
      </c>
      <c r="CK7" s="201"/>
      <c r="CL7" s="202"/>
      <c r="CM7" s="6"/>
      <c r="CN7" s="200" t="str">
        <f t="shared" si="4"/>
        <v/>
      </c>
      <c r="CO7" s="201"/>
      <c r="CP7" s="203"/>
      <c r="CQ7" s="6"/>
      <c r="CR7" s="195" t="str">
        <f t="shared" si="5"/>
        <v/>
      </c>
      <c r="CS7" s="196"/>
      <c r="CT7" s="8"/>
      <c r="CU7" s="216" t="str">
        <f t="shared" si="6"/>
        <v/>
      </c>
      <c r="CV7" s="217"/>
      <c r="CW7" s="218"/>
      <c r="CY7" s="27" t="str">
        <f t="shared" si="7"/>
        <v/>
      </c>
      <c r="CZ7" s="27" t="str">
        <f t="shared" si="8"/>
        <v/>
      </c>
      <c r="DA7" s="27" t="str">
        <f t="shared" si="9"/>
        <v/>
      </c>
      <c r="DC7" s="27" t="str">
        <f t="shared" si="10"/>
        <v/>
      </c>
      <c r="DD7" s="27" t="str">
        <f t="shared" si="11"/>
        <v/>
      </c>
      <c r="DE7" s="27" t="str">
        <f t="shared" si="12"/>
        <v/>
      </c>
      <c r="DG7" s="27" t="str">
        <f t="shared" si="13"/>
        <v/>
      </c>
      <c r="DH7" s="27" t="str">
        <f t="shared" si="14"/>
        <v/>
      </c>
      <c r="DI7" s="27" t="str">
        <f t="shared" si="15"/>
        <v/>
      </c>
      <c r="DK7" s="27" t="str">
        <f t="shared" si="16"/>
        <v/>
      </c>
      <c r="DL7" s="27" t="str">
        <f t="shared" si="17"/>
        <v/>
      </c>
      <c r="DM7" s="27" t="str">
        <f t="shared" si="18"/>
        <v/>
      </c>
      <c r="DO7" s="4">
        <v>3</v>
      </c>
    </row>
    <row r="8" spans="1:119" ht="15" customHeight="1" thickBot="1" x14ac:dyDescent="0.3">
      <c r="A8" s="103"/>
      <c r="B8" s="1"/>
      <c r="C8" s="159" t="str">
        <f>IF(Definições!P10="","",DO8)</f>
        <v/>
      </c>
      <c r="D8" s="160"/>
      <c r="E8" s="161" t="str">
        <f>Definições!AP10</f>
        <v/>
      </c>
      <c r="F8" s="161"/>
      <c r="G8" s="161"/>
      <c r="H8" s="161"/>
      <c r="I8" s="161"/>
      <c r="J8" s="161"/>
      <c r="K8" s="161"/>
      <c r="L8" s="161"/>
      <c r="M8" s="162"/>
      <c r="N8" s="92"/>
      <c r="O8" s="20"/>
      <c r="P8" s="21"/>
      <c r="Q8" s="22"/>
      <c r="R8" s="23"/>
      <c r="S8" s="21"/>
      <c r="T8" s="22"/>
      <c r="U8" s="23"/>
      <c r="V8" s="21"/>
      <c r="W8" s="24"/>
      <c r="X8" s="25"/>
      <c r="Y8" s="20"/>
      <c r="Z8" s="21"/>
      <c r="AA8" s="22"/>
      <c r="AB8" s="23"/>
      <c r="AC8" s="21"/>
      <c r="AD8" s="22"/>
      <c r="AE8" s="23"/>
      <c r="AF8" s="21"/>
      <c r="AG8" s="24"/>
      <c r="AH8" s="26"/>
      <c r="AI8" s="175" t="str">
        <f t="shared" si="19"/>
        <v/>
      </c>
      <c r="AJ8" s="176"/>
      <c r="AK8" s="177"/>
      <c r="AL8" s="6"/>
      <c r="AM8" s="178" t="str">
        <f t="shared" si="20"/>
        <v/>
      </c>
      <c r="AN8" s="179"/>
      <c r="AO8" s="181"/>
      <c r="AP8" s="6"/>
      <c r="AQ8" s="178" t="str">
        <f t="shared" si="0"/>
        <v/>
      </c>
      <c r="AR8" s="179"/>
      <c r="AS8" s="180"/>
      <c r="AT8" s="6"/>
      <c r="AU8" s="20"/>
      <c r="AV8" s="21"/>
      <c r="AW8" s="22"/>
      <c r="AX8" s="23"/>
      <c r="AY8" s="21"/>
      <c r="AZ8" s="22"/>
      <c r="BA8" s="23"/>
      <c r="BB8" s="21"/>
      <c r="BC8" s="24"/>
      <c r="BD8" s="25"/>
      <c r="BE8" s="20"/>
      <c r="BF8" s="21"/>
      <c r="BG8" s="22"/>
      <c r="BH8" s="23"/>
      <c r="BI8" s="21"/>
      <c r="BJ8" s="22"/>
      <c r="BK8" s="23"/>
      <c r="BL8" s="21"/>
      <c r="BM8" s="24"/>
      <c r="BN8" s="26"/>
      <c r="BO8" s="175" t="str">
        <f t="shared" si="21"/>
        <v/>
      </c>
      <c r="BP8" s="176"/>
      <c r="BQ8" s="177"/>
      <c r="BR8" s="6"/>
      <c r="BS8" s="178" t="str">
        <f t="shared" ref="BS8:BS28" si="23">IF(OR(COUNTIF(DK8:DM8,0)&gt;1,COUNTIF(DG8:DI8,0)&gt;1),"DESCL.",IF(COUNTBLANK(AU8:BM8)=19,"",IF(BO8="","DESCL.",IF(BO8&lt;&gt;"",RANK(BO8,$BO$5:$BQ$28,0)&amp;"º",""))))</f>
        <v/>
      </c>
      <c r="BT8" s="179"/>
      <c r="BU8" s="181"/>
      <c r="BV8" s="6"/>
      <c r="BW8" s="178" t="str">
        <f t="shared" si="2"/>
        <v/>
      </c>
      <c r="BX8" s="179"/>
      <c r="BY8" s="180"/>
      <c r="BZ8" s="6"/>
      <c r="CA8" s="204"/>
      <c r="CB8" s="205"/>
      <c r="CC8" s="205"/>
      <c r="CD8" s="205"/>
      <c r="CE8" s="6"/>
      <c r="CF8" s="197" t="str">
        <f t="shared" si="22"/>
        <v/>
      </c>
      <c r="CG8" s="198"/>
      <c r="CH8" s="199"/>
      <c r="CI8" s="6"/>
      <c r="CJ8" s="200" t="str">
        <f t="shared" si="3"/>
        <v/>
      </c>
      <c r="CK8" s="201"/>
      <c r="CL8" s="202"/>
      <c r="CM8" s="6"/>
      <c r="CN8" s="200" t="str">
        <f t="shared" si="4"/>
        <v/>
      </c>
      <c r="CO8" s="201"/>
      <c r="CP8" s="203"/>
      <c r="CQ8" s="6"/>
      <c r="CR8" s="195" t="str">
        <f t="shared" si="5"/>
        <v/>
      </c>
      <c r="CS8" s="196"/>
      <c r="CT8" s="8"/>
      <c r="CU8" s="216" t="str">
        <f t="shared" si="6"/>
        <v/>
      </c>
      <c r="CV8" s="217"/>
      <c r="CW8" s="218"/>
      <c r="CX8" s="19"/>
      <c r="CY8" s="27" t="str">
        <f t="shared" si="7"/>
        <v/>
      </c>
      <c r="CZ8" s="27" t="str">
        <f t="shared" si="8"/>
        <v/>
      </c>
      <c r="DA8" s="27" t="str">
        <f t="shared" si="9"/>
        <v/>
      </c>
      <c r="DC8" s="27" t="str">
        <f t="shared" si="10"/>
        <v/>
      </c>
      <c r="DD8" s="27" t="str">
        <f t="shared" si="11"/>
        <v/>
      </c>
      <c r="DE8" s="27" t="str">
        <f t="shared" si="12"/>
        <v/>
      </c>
      <c r="DG8" s="27" t="str">
        <f t="shared" si="13"/>
        <v/>
      </c>
      <c r="DH8" s="27" t="str">
        <f t="shared" si="14"/>
        <v/>
      </c>
      <c r="DI8" s="27" t="str">
        <f t="shared" si="15"/>
        <v/>
      </c>
      <c r="DK8" s="27" t="str">
        <f t="shared" si="16"/>
        <v/>
      </c>
      <c r="DL8" s="27" t="str">
        <f t="shared" si="17"/>
        <v/>
      </c>
      <c r="DM8" s="27" t="str">
        <f t="shared" si="18"/>
        <v/>
      </c>
      <c r="DO8" s="4">
        <v>4</v>
      </c>
    </row>
    <row r="9" spans="1:119" ht="15" customHeight="1" thickBot="1" x14ac:dyDescent="0.3">
      <c r="A9" s="104" t="s">
        <v>4</v>
      </c>
      <c r="B9" s="1"/>
      <c r="C9" s="159" t="str">
        <f>IF(Definições!P11="","",DO9)</f>
        <v/>
      </c>
      <c r="D9" s="160"/>
      <c r="E9" s="161" t="str">
        <f>Definições!AP11</f>
        <v/>
      </c>
      <c r="F9" s="161"/>
      <c r="G9" s="161"/>
      <c r="H9" s="161"/>
      <c r="I9" s="161"/>
      <c r="J9" s="161"/>
      <c r="K9" s="161"/>
      <c r="L9" s="161"/>
      <c r="M9" s="162"/>
      <c r="N9" s="92"/>
      <c r="O9" s="20"/>
      <c r="P9" s="21"/>
      <c r="Q9" s="22"/>
      <c r="R9" s="23"/>
      <c r="S9" s="21"/>
      <c r="T9" s="22"/>
      <c r="U9" s="23"/>
      <c r="V9" s="21"/>
      <c r="W9" s="24"/>
      <c r="X9" s="25"/>
      <c r="Y9" s="20"/>
      <c r="Z9" s="21"/>
      <c r="AA9" s="22"/>
      <c r="AB9" s="23"/>
      <c r="AC9" s="21"/>
      <c r="AD9" s="22"/>
      <c r="AE9" s="23"/>
      <c r="AF9" s="21"/>
      <c r="AG9" s="24"/>
      <c r="AH9" s="26"/>
      <c r="AI9" s="175" t="str">
        <f t="shared" si="19"/>
        <v/>
      </c>
      <c r="AJ9" s="176"/>
      <c r="AK9" s="177"/>
      <c r="AL9" s="6"/>
      <c r="AM9" s="178" t="str">
        <f t="shared" si="20"/>
        <v/>
      </c>
      <c r="AN9" s="179"/>
      <c r="AO9" s="181"/>
      <c r="AP9" s="6"/>
      <c r="AQ9" s="178" t="str">
        <f t="shared" si="0"/>
        <v/>
      </c>
      <c r="AR9" s="179"/>
      <c r="AS9" s="180"/>
      <c r="AT9" s="6"/>
      <c r="AU9" s="20"/>
      <c r="AV9" s="21"/>
      <c r="AW9" s="22"/>
      <c r="AX9" s="23"/>
      <c r="AY9" s="21"/>
      <c r="AZ9" s="22"/>
      <c r="BA9" s="23"/>
      <c r="BB9" s="21"/>
      <c r="BC9" s="24"/>
      <c r="BD9" s="25"/>
      <c r="BE9" s="20"/>
      <c r="BF9" s="21"/>
      <c r="BG9" s="22"/>
      <c r="BH9" s="23"/>
      <c r="BI9" s="21"/>
      <c r="BJ9" s="22"/>
      <c r="BK9" s="23"/>
      <c r="BL9" s="21"/>
      <c r="BM9" s="24"/>
      <c r="BN9" s="26"/>
      <c r="BO9" s="175" t="str">
        <f t="shared" si="21"/>
        <v/>
      </c>
      <c r="BP9" s="176"/>
      <c r="BQ9" s="177"/>
      <c r="BR9" s="6"/>
      <c r="BS9" s="178" t="str">
        <f t="shared" si="23"/>
        <v/>
      </c>
      <c r="BT9" s="179"/>
      <c r="BU9" s="181"/>
      <c r="BV9" s="6"/>
      <c r="BW9" s="178" t="str">
        <f t="shared" si="2"/>
        <v/>
      </c>
      <c r="BX9" s="179"/>
      <c r="BY9" s="180"/>
      <c r="BZ9" s="6"/>
      <c r="CA9" s="204"/>
      <c r="CB9" s="205"/>
      <c r="CC9" s="205"/>
      <c r="CD9" s="205"/>
      <c r="CE9" s="6"/>
      <c r="CF9" s="197" t="str">
        <f t="shared" si="22"/>
        <v/>
      </c>
      <c r="CG9" s="198"/>
      <c r="CH9" s="199"/>
      <c r="CI9" s="6"/>
      <c r="CJ9" s="200" t="str">
        <f t="shared" si="3"/>
        <v/>
      </c>
      <c r="CK9" s="201"/>
      <c r="CL9" s="202"/>
      <c r="CM9" s="6"/>
      <c r="CN9" s="200" t="str">
        <f t="shared" si="4"/>
        <v/>
      </c>
      <c r="CO9" s="201"/>
      <c r="CP9" s="203"/>
      <c r="CQ9" s="6"/>
      <c r="CR9" s="195" t="str">
        <f t="shared" si="5"/>
        <v/>
      </c>
      <c r="CS9" s="196"/>
      <c r="CT9" s="8"/>
      <c r="CU9" s="216" t="str">
        <f t="shared" si="6"/>
        <v/>
      </c>
      <c r="CV9" s="217"/>
      <c r="CW9" s="218"/>
      <c r="CY9" s="27" t="str">
        <f t="shared" si="7"/>
        <v/>
      </c>
      <c r="CZ9" s="27" t="str">
        <f t="shared" si="8"/>
        <v/>
      </c>
      <c r="DA9" s="27" t="str">
        <f t="shared" si="9"/>
        <v/>
      </c>
      <c r="DC9" s="27" t="str">
        <f t="shared" si="10"/>
        <v/>
      </c>
      <c r="DD9" s="27" t="str">
        <f t="shared" si="11"/>
        <v/>
      </c>
      <c r="DE9" s="27" t="str">
        <f t="shared" si="12"/>
        <v/>
      </c>
      <c r="DG9" s="27" t="str">
        <f t="shared" si="13"/>
        <v/>
      </c>
      <c r="DH9" s="27" t="str">
        <f t="shared" si="14"/>
        <v/>
      </c>
      <c r="DI9" s="27" t="str">
        <f t="shared" si="15"/>
        <v/>
      </c>
      <c r="DK9" s="27" t="str">
        <f t="shared" si="16"/>
        <v/>
      </c>
      <c r="DL9" s="27" t="str">
        <f t="shared" si="17"/>
        <v/>
      </c>
      <c r="DM9" s="27" t="str">
        <f t="shared" si="18"/>
        <v/>
      </c>
      <c r="DO9" s="4">
        <v>5</v>
      </c>
    </row>
    <row r="10" spans="1:119" ht="15" customHeight="1" thickBot="1" x14ac:dyDescent="0.3">
      <c r="A10" s="104"/>
      <c r="B10" s="1"/>
      <c r="C10" s="159" t="str">
        <f>IF(Definições!P12="","",DO10)</f>
        <v/>
      </c>
      <c r="D10" s="160"/>
      <c r="E10" s="161" t="str">
        <f>Definições!AP12</f>
        <v/>
      </c>
      <c r="F10" s="161"/>
      <c r="G10" s="161"/>
      <c r="H10" s="161"/>
      <c r="I10" s="161"/>
      <c r="J10" s="161"/>
      <c r="K10" s="161"/>
      <c r="L10" s="161"/>
      <c r="M10" s="162"/>
      <c r="N10" s="92"/>
      <c r="O10" s="20"/>
      <c r="P10" s="21"/>
      <c r="Q10" s="22"/>
      <c r="R10" s="23"/>
      <c r="S10" s="21"/>
      <c r="T10" s="22"/>
      <c r="U10" s="23"/>
      <c r="V10" s="21"/>
      <c r="W10" s="24"/>
      <c r="X10" s="25"/>
      <c r="Y10" s="20"/>
      <c r="Z10" s="21"/>
      <c r="AA10" s="22"/>
      <c r="AB10" s="23"/>
      <c r="AC10" s="21"/>
      <c r="AD10" s="22"/>
      <c r="AE10" s="23"/>
      <c r="AF10" s="21"/>
      <c r="AG10" s="24"/>
      <c r="AH10" s="26"/>
      <c r="AI10" s="175" t="str">
        <f t="shared" si="19"/>
        <v/>
      </c>
      <c r="AJ10" s="176"/>
      <c r="AK10" s="177"/>
      <c r="AL10" s="6"/>
      <c r="AM10" s="178" t="str">
        <f t="shared" si="20"/>
        <v/>
      </c>
      <c r="AN10" s="179"/>
      <c r="AO10" s="181"/>
      <c r="AP10" s="6"/>
      <c r="AQ10" s="178" t="str">
        <f t="shared" si="0"/>
        <v/>
      </c>
      <c r="AR10" s="179"/>
      <c r="AS10" s="180"/>
      <c r="AT10" s="6"/>
      <c r="AU10" s="20"/>
      <c r="AV10" s="21"/>
      <c r="AW10" s="22"/>
      <c r="AX10" s="23"/>
      <c r="AY10" s="21"/>
      <c r="AZ10" s="22"/>
      <c r="BA10" s="23"/>
      <c r="BB10" s="21"/>
      <c r="BC10" s="24"/>
      <c r="BD10" s="25"/>
      <c r="BE10" s="20"/>
      <c r="BF10" s="21"/>
      <c r="BG10" s="22"/>
      <c r="BH10" s="23"/>
      <c r="BI10" s="21"/>
      <c r="BJ10" s="22"/>
      <c r="BK10" s="23"/>
      <c r="BL10" s="21"/>
      <c r="BM10" s="24"/>
      <c r="BN10" s="26"/>
      <c r="BO10" s="175" t="str">
        <f t="shared" si="21"/>
        <v/>
      </c>
      <c r="BP10" s="176"/>
      <c r="BQ10" s="177"/>
      <c r="BR10" s="6"/>
      <c r="BS10" s="178" t="str">
        <f t="shared" si="23"/>
        <v/>
      </c>
      <c r="BT10" s="179"/>
      <c r="BU10" s="181"/>
      <c r="BV10" s="6"/>
      <c r="BW10" s="178" t="str">
        <f t="shared" si="2"/>
        <v/>
      </c>
      <c r="BX10" s="179"/>
      <c r="BY10" s="180"/>
      <c r="BZ10" s="6"/>
      <c r="CA10" s="204"/>
      <c r="CB10" s="205"/>
      <c r="CC10" s="205"/>
      <c r="CD10" s="205"/>
      <c r="CE10" s="6"/>
      <c r="CF10" s="197" t="str">
        <f t="shared" si="22"/>
        <v/>
      </c>
      <c r="CG10" s="198"/>
      <c r="CH10" s="199"/>
      <c r="CI10" s="6"/>
      <c r="CJ10" s="200" t="str">
        <f t="shared" si="3"/>
        <v/>
      </c>
      <c r="CK10" s="201"/>
      <c r="CL10" s="202"/>
      <c r="CM10" s="6"/>
      <c r="CN10" s="200" t="str">
        <f t="shared" si="4"/>
        <v/>
      </c>
      <c r="CO10" s="201"/>
      <c r="CP10" s="203"/>
      <c r="CQ10" s="6"/>
      <c r="CR10" s="195" t="str">
        <f t="shared" si="5"/>
        <v/>
      </c>
      <c r="CS10" s="196"/>
      <c r="CT10" s="8"/>
      <c r="CU10" s="216" t="str">
        <f t="shared" si="6"/>
        <v/>
      </c>
      <c r="CV10" s="217"/>
      <c r="CW10" s="218"/>
      <c r="CY10" s="27" t="str">
        <f t="shared" si="7"/>
        <v/>
      </c>
      <c r="CZ10" s="27" t="str">
        <f t="shared" si="8"/>
        <v/>
      </c>
      <c r="DA10" s="27" t="str">
        <f t="shared" si="9"/>
        <v/>
      </c>
      <c r="DC10" s="27" t="str">
        <f t="shared" si="10"/>
        <v/>
      </c>
      <c r="DD10" s="27" t="str">
        <f t="shared" si="11"/>
        <v/>
      </c>
      <c r="DE10" s="27" t="str">
        <f t="shared" si="12"/>
        <v/>
      </c>
      <c r="DG10" s="27" t="str">
        <f t="shared" si="13"/>
        <v/>
      </c>
      <c r="DH10" s="27" t="str">
        <f t="shared" si="14"/>
        <v/>
      </c>
      <c r="DI10" s="27" t="str">
        <f t="shared" si="15"/>
        <v/>
      </c>
      <c r="DK10" s="27" t="str">
        <f t="shared" si="16"/>
        <v/>
      </c>
      <c r="DL10" s="27" t="str">
        <f t="shared" si="17"/>
        <v/>
      </c>
      <c r="DM10" s="27" t="str">
        <f t="shared" si="18"/>
        <v/>
      </c>
      <c r="DO10" s="4">
        <v>6</v>
      </c>
    </row>
    <row r="11" spans="1:119" ht="15" customHeight="1" thickBot="1" x14ac:dyDescent="0.3">
      <c r="A11" s="116" t="s">
        <v>87</v>
      </c>
      <c r="B11" s="3"/>
      <c r="C11" s="159" t="str">
        <f>IF(Definições!P13="","",DO11)</f>
        <v/>
      </c>
      <c r="D11" s="160"/>
      <c r="E11" s="161" t="str">
        <f>Definições!AP13</f>
        <v/>
      </c>
      <c r="F11" s="161"/>
      <c r="G11" s="161"/>
      <c r="H11" s="161"/>
      <c r="I11" s="161"/>
      <c r="J11" s="161"/>
      <c r="K11" s="161"/>
      <c r="L11" s="161"/>
      <c r="M11" s="162"/>
      <c r="N11" s="92"/>
      <c r="O11" s="20"/>
      <c r="P11" s="21"/>
      <c r="Q11" s="22"/>
      <c r="R11" s="23"/>
      <c r="S11" s="21"/>
      <c r="T11" s="22"/>
      <c r="U11" s="23"/>
      <c r="V11" s="21"/>
      <c r="W11" s="24"/>
      <c r="X11" s="25"/>
      <c r="Y11" s="20"/>
      <c r="Z11" s="21"/>
      <c r="AA11" s="22"/>
      <c r="AB11" s="23"/>
      <c r="AC11" s="21"/>
      <c r="AD11" s="22"/>
      <c r="AE11" s="23"/>
      <c r="AF11" s="21"/>
      <c r="AG11" s="24"/>
      <c r="AH11" s="26"/>
      <c r="AI11" s="175" t="str">
        <f t="shared" si="19"/>
        <v/>
      </c>
      <c r="AJ11" s="176"/>
      <c r="AK11" s="177"/>
      <c r="AL11" s="6"/>
      <c r="AM11" s="178" t="str">
        <f t="shared" si="20"/>
        <v/>
      </c>
      <c r="AN11" s="179"/>
      <c r="AO11" s="181"/>
      <c r="AP11" s="6"/>
      <c r="AQ11" s="178" t="str">
        <f t="shared" si="0"/>
        <v/>
      </c>
      <c r="AR11" s="179"/>
      <c r="AS11" s="180"/>
      <c r="AT11" s="6"/>
      <c r="AU11" s="20"/>
      <c r="AV11" s="21"/>
      <c r="AW11" s="22"/>
      <c r="AX11" s="23"/>
      <c r="AY11" s="21"/>
      <c r="AZ11" s="22"/>
      <c r="BA11" s="23"/>
      <c r="BB11" s="21"/>
      <c r="BC11" s="24"/>
      <c r="BD11" s="25"/>
      <c r="BE11" s="20"/>
      <c r="BF11" s="21"/>
      <c r="BG11" s="22"/>
      <c r="BH11" s="23"/>
      <c r="BI11" s="21"/>
      <c r="BJ11" s="22"/>
      <c r="BK11" s="23"/>
      <c r="BL11" s="21"/>
      <c r="BM11" s="24"/>
      <c r="BN11" s="26"/>
      <c r="BO11" s="175" t="str">
        <f t="shared" si="21"/>
        <v/>
      </c>
      <c r="BP11" s="176"/>
      <c r="BQ11" s="177"/>
      <c r="BR11" s="6"/>
      <c r="BS11" s="178" t="str">
        <f t="shared" si="23"/>
        <v/>
      </c>
      <c r="BT11" s="179"/>
      <c r="BU11" s="181"/>
      <c r="BV11" s="6"/>
      <c r="BW11" s="178" t="str">
        <f t="shared" si="2"/>
        <v/>
      </c>
      <c r="BX11" s="179"/>
      <c r="BY11" s="180"/>
      <c r="BZ11" s="6"/>
      <c r="CA11" s="204"/>
      <c r="CB11" s="205"/>
      <c r="CC11" s="205"/>
      <c r="CD11" s="205"/>
      <c r="CE11" s="6"/>
      <c r="CF11" s="197" t="str">
        <f t="shared" si="22"/>
        <v/>
      </c>
      <c r="CG11" s="198"/>
      <c r="CH11" s="199"/>
      <c r="CI11" s="6"/>
      <c r="CJ11" s="200" t="str">
        <f t="shared" si="3"/>
        <v/>
      </c>
      <c r="CK11" s="201"/>
      <c r="CL11" s="202"/>
      <c r="CM11" s="6"/>
      <c r="CN11" s="200" t="str">
        <f t="shared" si="4"/>
        <v/>
      </c>
      <c r="CO11" s="201"/>
      <c r="CP11" s="203"/>
      <c r="CQ11" s="6"/>
      <c r="CR11" s="195" t="str">
        <f t="shared" si="5"/>
        <v/>
      </c>
      <c r="CS11" s="196"/>
      <c r="CT11" s="8"/>
      <c r="CU11" s="216" t="str">
        <f t="shared" si="6"/>
        <v/>
      </c>
      <c r="CV11" s="217"/>
      <c r="CW11" s="218"/>
      <c r="CY11" s="27" t="str">
        <f t="shared" si="7"/>
        <v/>
      </c>
      <c r="CZ11" s="27" t="str">
        <f t="shared" si="8"/>
        <v/>
      </c>
      <c r="DA11" s="27" t="str">
        <f t="shared" si="9"/>
        <v/>
      </c>
      <c r="DC11" s="27" t="str">
        <f t="shared" si="10"/>
        <v/>
      </c>
      <c r="DD11" s="27" t="str">
        <f t="shared" si="11"/>
        <v/>
      </c>
      <c r="DE11" s="27" t="str">
        <f t="shared" si="12"/>
        <v/>
      </c>
      <c r="DG11" s="27" t="str">
        <f t="shared" si="13"/>
        <v/>
      </c>
      <c r="DH11" s="27" t="str">
        <f t="shared" si="14"/>
        <v/>
      </c>
      <c r="DI11" s="27" t="str">
        <f t="shared" si="15"/>
        <v/>
      </c>
      <c r="DK11" s="27" t="str">
        <f t="shared" si="16"/>
        <v/>
      </c>
      <c r="DL11" s="27" t="str">
        <f t="shared" si="17"/>
        <v/>
      </c>
      <c r="DM11" s="27" t="str">
        <f t="shared" si="18"/>
        <v/>
      </c>
      <c r="DO11" s="4">
        <v>7</v>
      </c>
    </row>
    <row r="12" spans="1:119" ht="15" customHeight="1" thickBot="1" x14ac:dyDescent="0.3">
      <c r="A12" s="116"/>
      <c r="B12" s="3"/>
      <c r="C12" s="159" t="str">
        <f>IF(Definições!P14="","",DO12)</f>
        <v/>
      </c>
      <c r="D12" s="160"/>
      <c r="E12" s="161" t="str">
        <f>Definições!AP14</f>
        <v/>
      </c>
      <c r="F12" s="161"/>
      <c r="G12" s="161"/>
      <c r="H12" s="161"/>
      <c r="I12" s="161"/>
      <c r="J12" s="161"/>
      <c r="K12" s="161"/>
      <c r="L12" s="161"/>
      <c r="M12" s="162"/>
      <c r="N12" s="92"/>
      <c r="O12" s="20"/>
      <c r="P12" s="21"/>
      <c r="Q12" s="22"/>
      <c r="R12" s="23"/>
      <c r="S12" s="21"/>
      <c r="T12" s="22"/>
      <c r="U12" s="23"/>
      <c r="V12" s="21"/>
      <c r="W12" s="24"/>
      <c r="X12" s="25"/>
      <c r="Y12" s="20"/>
      <c r="Z12" s="21"/>
      <c r="AA12" s="22"/>
      <c r="AB12" s="23"/>
      <c r="AC12" s="21"/>
      <c r="AD12" s="22"/>
      <c r="AE12" s="23"/>
      <c r="AF12" s="21"/>
      <c r="AG12" s="24"/>
      <c r="AH12" s="26"/>
      <c r="AI12" s="175" t="str">
        <f t="shared" si="19"/>
        <v/>
      </c>
      <c r="AJ12" s="176"/>
      <c r="AK12" s="177"/>
      <c r="AL12" s="6"/>
      <c r="AM12" s="178" t="str">
        <f t="shared" si="20"/>
        <v/>
      </c>
      <c r="AN12" s="179"/>
      <c r="AO12" s="181"/>
      <c r="AP12" s="6"/>
      <c r="AQ12" s="178" t="str">
        <f t="shared" si="0"/>
        <v/>
      </c>
      <c r="AR12" s="179"/>
      <c r="AS12" s="180"/>
      <c r="AT12" s="6"/>
      <c r="AU12" s="20"/>
      <c r="AV12" s="21"/>
      <c r="AW12" s="22"/>
      <c r="AX12" s="23"/>
      <c r="AY12" s="21"/>
      <c r="AZ12" s="22"/>
      <c r="BA12" s="23"/>
      <c r="BB12" s="21"/>
      <c r="BC12" s="24"/>
      <c r="BD12" s="25"/>
      <c r="BE12" s="20"/>
      <c r="BF12" s="21"/>
      <c r="BG12" s="22"/>
      <c r="BH12" s="23"/>
      <c r="BI12" s="21"/>
      <c r="BJ12" s="22"/>
      <c r="BK12" s="23"/>
      <c r="BL12" s="21"/>
      <c r="BM12" s="24"/>
      <c r="BN12" s="26"/>
      <c r="BO12" s="175" t="str">
        <f t="shared" si="21"/>
        <v/>
      </c>
      <c r="BP12" s="176"/>
      <c r="BQ12" s="177"/>
      <c r="BR12" s="6"/>
      <c r="BS12" s="178" t="str">
        <f t="shared" si="23"/>
        <v/>
      </c>
      <c r="BT12" s="179"/>
      <c r="BU12" s="181"/>
      <c r="BV12" s="6"/>
      <c r="BW12" s="178" t="str">
        <f t="shared" si="2"/>
        <v/>
      </c>
      <c r="BX12" s="179"/>
      <c r="BY12" s="180"/>
      <c r="BZ12" s="6"/>
      <c r="CA12" s="204"/>
      <c r="CB12" s="205"/>
      <c r="CC12" s="205"/>
      <c r="CD12" s="205"/>
      <c r="CE12" s="6"/>
      <c r="CF12" s="197" t="str">
        <f t="shared" si="22"/>
        <v/>
      </c>
      <c r="CG12" s="198"/>
      <c r="CH12" s="199"/>
      <c r="CI12" s="6"/>
      <c r="CJ12" s="200" t="str">
        <f t="shared" si="3"/>
        <v/>
      </c>
      <c r="CK12" s="201"/>
      <c r="CL12" s="202"/>
      <c r="CM12" s="6"/>
      <c r="CN12" s="200" t="str">
        <f t="shared" si="4"/>
        <v/>
      </c>
      <c r="CO12" s="201"/>
      <c r="CP12" s="203"/>
      <c r="CQ12" s="6"/>
      <c r="CR12" s="195" t="str">
        <f t="shared" si="5"/>
        <v/>
      </c>
      <c r="CS12" s="196"/>
      <c r="CT12" s="8"/>
      <c r="CU12" s="216" t="str">
        <f t="shared" si="6"/>
        <v/>
      </c>
      <c r="CV12" s="217"/>
      <c r="CW12" s="218"/>
      <c r="CY12" s="27" t="str">
        <f t="shared" si="7"/>
        <v/>
      </c>
      <c r="CZ12" s="27" t="str">
        <f t="shared" si="8"/>
        <v/>
      </c>
      <c r="DA12" s="27" t="str">
        <f t="shared" si="9"/>
        <v/>
      </c>
      <c r="DC12" s="27" t="str">
        <f t="shared" si="10"/>
        <v/>
      </c>
      <c r="DD12" s="27" t="str">
        <f t="shared" si="11"/>
        <v/>
      </c>
      <c r="DE12" s="27" t="str">
        <f t="shared" si="12"/>
        <v/>
      </c>
      <c r="DG12" s="27" t="str">
        <f t="shared" si="13"/>
        <v/>
      </c>
      <c r="DH12" s="27" t="str">
        <f t="shared" si="14"/>
        <v/>
      </c>
      <c r="DI12" s="27" t="str">
        <f t="shared" si="15"/>
        <v/>
      </c>
      <c r="DK12" s="27" t="str">
        <f t="shared" si="16"/>
        <v/>
      </c>
      <c r="DL12" s="27" t="str">
        <f t="shared" si="17"/>
        <v/>
      </c>
      <c r="DM12" s="27" t="str">
        <f t="shared" si="18"/>
        <v/>
      </c>
      <c r="DO12" s="4">
        <v>8</v>
      </c>
    </row>
    <row r="13" spans="1:119" ht="15" customHeight="1" x14ac:dyDescent="0.25">
      <c r="B13" s="29"/>
      <c r="C13" s="159" t="str">
        <f>IF(Definições!P15="","",DO13)</f>
        <v/>
      </c>
      <c r="D13" s="160"/>
      <c r="E13" s="161" t="str">
        <f>Definições!AP15</f>
        <v/>
      </c>
      <c r="F13" s="161"/>
      <c r="G13" s="161"/>
      <c r="H13" s="161"/>
      <c r="I13" s="161"/>
      <c r="J13" s="161"/>
      <c r="K13" s="161"/>
      <c r="L13" s="161"/>
      <c r="M13" s="162"/>
      <c r="N13" s="92"/>
      <c r="O13" s="20"/>
      <c r="P13" s="21"/>
      <c r="Q13" s="22"/>
      <c r="R13" s="23"/>
      <c r="S13" s="21"/>
      <c r="T13" s="22"/>
      <c r="U13" s="23"/>
      <c r="V13" s="21"/>
      <c r="W13" s="24"/>
      <c r="X13" s="25"/>
      <c r="Y13" s="20"/>
      <c r="Z13" s="21"/>
      <c r="AA13" s="22"/>
      <c r="AB13" s="23"/>
      <c r="AC13" s="21"/>
      <c r="AD13" s="22"/>
      <c r="AE13" s="23"/>
      <c r="AF13" s="21"/>
      <c r="AG13" s="24"/>
      <c r="AH13" s="26"/>
      <c r="AI13" s="175" t="str">
        <f t="shared" si="19"/>
        <v/>
      </c>
      <c r="AJ13" s="176"/>
      <c r="AK13" s="177"/>
      <c r="AL13" s="6"/>
      <c r="AM13" s="178" t="str">
        <f t="shared" si="20"/>
        <v/>
      </c>
      <c r="AN13" s="179"/>
      <c r="AO13" s="181"/>
      <c r="AP13" s="6"/>
      <c r="AQ13" s="178" t="str">
        <f t="shared" si="0"/>
        <v/>
      </c>
      <c r="AR13" s="179"/>
      <c r="AS13" s="180"/>
      <c r="AT13" s="6"/>
      <c r="AU13" s="20"/>
      <c r="AV13" s="21"/>
      <c r="AW13" s="22"/>
      <c r="AX13" s="23"/>
      <c r="AY13" s="21"/>
      <c r="AZ13" s="22"/>
      <c r="BA13" s="23"/>
      <c r="BB13" s="21"/>
      <c r="BC13" s="24"/>
      <c r="BD13" s="25"/>
      <c r="BE13" s="20"/>
      <c r="BF13" s="21"/>
      <c r="BG13" s="22"/>
      <c r="BH13" s="23"/>
      <c r="BI13" s="21"/>
      <c r="BJ13" s="22"/>
      <c r="BK13" s="23"/>
      <c r="BL13" s="21"/>
      <c r="BM13" s="24"/>
      <c r="BN13" s="26"/>
      <c r="BO13" s="175" t="str">
        <f t="shared" si="21"/>
        <v/>
      </c>
      <c r="BP13" s="176"/>
      <c r="BQ13" s="177"/>
      <c r="BR13" s="6"/>
      <c r="BS13" s="178" t="str">
        <f t="shared" si="23"/>
        <v/>
      </c>
      <c r="BT13" s="179"/>
      <c r="BU13" s="181"/>
      <c r="BV13" s="6"/>
      <c r="BW13" s="178" t="str">
        <f t="shared" si="2"/>
        <v/>
      </c>
      <c r="BX13" s="179"/>
      <c r="BY13" s="180"/>
      <c r="BZ13" s="6"/>
      <c r="CA13" s="204"/>
      <c r="CB13" s="205"/>
      <c r="CC13" s="205"/>
      <c r="CD13" s="205"/>
      <c r="CE13" s="6"/>
      <c r="CF13" s="197" t="str">
        <f t="shared" si="22"/>
        <v/>
      </c>
      <c r="CG13" s="198"/>
      <c r="CH13" s="199"/>
      <c r="CI13" s="6"/>
      <c r="CJ13" s="200" t="str">
        <f t="shared" si="3"/>
        <v/>
      </c>
      <c r="CK13" s="201"/>
      <c r="CL13" s="202"/>
      <c r="CM13" s="6"/>
      <c r="CN13" s="200" t="str">
        <f t="shared" si="4"/>
        <v/>
      </c>
      <c r="CO13" s="201"/>
      <c r="CP13" s="203"/>
      <c r="CQ13" s="6"/>
      <c r="CR13" s="195" t="str">
        <f t="shared" si="5"/>
        <v/>
      </c>
      <c r="CS13" s="196"/>
      <c r="CT13" s="8"/>
      <c r="CU13" s="216" t="str">
        <f t="shared" si="6"/>
        <v/>
      </c>
      <c r="CV13" s="217"/>
      <c r="CW13" s="218"/>
      <c r="CY13" s="27" t="str">
        <f t="shared" si="7"/>
        <v/>
      </c>
      <c r="CZ13" s="27" t="str">
        <f t="shared" si="8"/>
        <v/>
      </c>
      <c r="DA13" s="27" t="str">
        <f t="shared" si="9"/>
        <v/>
      </c>
      <c r="DC13" s="27" t="str">
        <f t="shared" si="10"/>
        <v/>
      </c>
      <c r="DD13" s="27" t="str">
        <f t="shared" si="11"/>
        <v/>
      </c>
      <c r="DE13" s="27" t="str">
        <f t="shared" si="12"/>
        <v/>
      </c>
      <c r="DG13" s="27" t="str">
        <f t="shared" si="13"/>
        <v/>
      </c>
      <c r="DH13" s="27" t="str">
        <f t="shared" si="14"/>
        <v/>
      </c>
      <c r="DI13" s="27" t="str">
        <f t="shared" si="15"/>
        <v/>
      </c>
      <c r="DK13" s="27" t="str">
        <f t="shared" si="16"/>
        <v/>
      </c>
      <c r="DL13" s="27" t="str">
        <f t="shared" si="17"/>
        <v/>
      </c>
      <c r="DM13" s="27" t="str">
        <f t="shared" si="18"/>
        <v/>
      </c>
      <c r="DO13" s="4">
        <v>9</v>
      </c>
    </row>
    <row r="14" spans="1:119" ht="15" customHeight="1" x14ac:dyDescent="0.25">
      <c r="B14" s="29"/>
      <c r="C14" s="159" t="str">
        <f>IF(Definições!P16="","",DO14)</f>
        <v/>
      </c>
      <c r="D14" s="160"/>
      <c r="E14" s="161" t="str">
        <f>Definições!AP16</f>
        <v/>
      </c>
      <c r="F14" s="161"/>
      <c r="G14" s="161"/>
      <c r="H14" s="161"/>
      <c r="I14" s="161"/>
      <c r="J14" s="161"/>
      <c r="K14" s="161"/>
      <c r="L14" s="161"/>
      <c r="M14" s="162"/>
      <c r="N14" s="92"/>
      <c r="O14" s="20"/>
      <c r="P14" s="21"/>
      <c r="Q14" s="22"/>
      <c r="R14" s="23"/>
      <c r="S14" s="21"/>
      <c r="T14" s="22"/>
      <c r="U14" s="23"/>
      <c r="V14" s="21"/>
      <c r="W14" s="24"/>
      <c r="X14" s="25"/>
      <c r="Y14" s="20"/>
      <c r="Z14" s="21"/>
      <c r="AA14" s="22"/>
      <c r="AB14" s="23"/>
      <c r="AC14" s="21"/>
      <c r="AD14" s="22"/>
      <c r="AE14" s="23"/>
      <c r="AF14" s="21"/>
      <c r="AG14" s="24"/>
      <c r="AH14" s="26"/>
      <c r="AI14" s="175" t="str">
        <f t="shared" si="19"/>
        <v/>
      </c>
      <c r="AJ14" s="176"/>
      <c r="AK14" s="177"/>
      <c r="AL14" s="6"/>
      <c r="AM14" s="178" t="str">
        <f t="shared" si="20"/>
        <v/>
      </c>
      <c r="AN14" s="179"/>
      <c r="AO14" s="181"/>
      <c r="AP14" s="6"/>
      <c r="AQ14" s="178" t="str">
        <f t="shared" si="0"/>
        <v/>
      </c>
      <c r="AR14" s="179"/>
      <c r="AS14" s="180"/>
      <c r="AT14" s="6"/>
      <c r="AU14" s="20"/>
      <c r="AV14" s="21"/>
      <c r="AW14" s="22"/>
      <c r="AX14" s="23"/>
      <c r="AY14" s="21"/>
      <c r="AZ14" s="22"/>
      <c r="BA14" s="23"/>
      <c r="BB14" s="21"/>
      <c r="BC14" s="24"/>
      <c r="BD14" s="25"/>
      <c r="BE14" s="20"/>
      <c r="BF14" s="21"/>
      <c r="BG14" s="22"/>
      <c r="BH14" s="23"/>
      <c r="BI14" s="21"/>
      <c r="BJ14" s="22"/>
      <c r="BK14" s="23"/>
      <c r="BL14" s="21"/>
      <c r="BM14" s="24"/>
      <c r="BN14" s="26"/>
      <c r="BO14" s="175" t="str">
        <f t="shared" si="21"/>
        <v/>
      </c>
      <c r="BP14" s="176"/>
      <c r="BQ14" s="177"/>
      <c r="BR14" s="6"/>
      <c r="BS14" s="178" t="str">
        <f t="shared" si="23"/>
        <v/>
      </c>
      <c r="BT14" s="179"/>
      <c r="BU14" s="181"/>
      <c r="BV14" s="6"/>
      <c r="BW14" s="178" t="str">
        <f t="shared" si="2"/>
        <v/>
      </c>
      <c r="BX14" s="179"/>
      <c r="BY14" s="180"/>
      <c r="BZ14" s="6"/>
      <c r="CA14" s="204"/>
      <c r="CB14" s="205"/>
      <c r="CC14" s="205"/>
      <c r="CD14" s="205"/>
      <c r="CE14" s="6"/>
      <c r="CF14" s="197" t="str">
        <f t="shared" si="22"/>
        <v/>
      </c>
      <c r="CG14" s="198"/>
      <c r="CH14" s="199"/>
      <c r="CI14" s="6"/>
      <c r="CJ14" s="200" t="str">
        <f t="shared" si="3"/>
        <v/>
      </c>
      <c r="CK14" s="201"/>
      <c r="CL14" s="202"/>
      <c r="CM14" s="6"/>
      <c r="CN14" s="200" t="str">
        <f t="shared" si="4"/>
        <v/>
      </c>
      <c r="CO14" s="201"/>
      <c r="CP14" s="203"/>
      <c r="CQ14" s="6"/>
      <c r="CR14" s="195" t="str">
        <f t="shared" si="5"/>
        <v/>
      </c>
      <c r="CS14" s="196"/>
      <c r="CT14" s="8"/>
      <c r="CU14" s="216" t="str">
        <f t="shared" si="6"/>
        <v/>
      </c>
      <c r="CV14" s="217"/>
      <c r="CW14" s="218"/>
      <c r="CY14" s="27" t="str">
        <f t="shared" si="7"/>
        <v/>
      </c>
      <c r="CZ14" s="27" t="str">
        <f t="shared" si="8"/>
        <v/>
      </c>
      <c r="DA14" s="27" t="str">
        <f t="shared" si="9"/>
        <v/>
      </c>
      <c r="DC14" s="27" t="str">
        <f t="shared" si="10"/>
        <v/>
      </c>
      <c r="DD14" s="27" t="str">
        <f t="shared" si="11"/>
        <v/>
      </c>
      <c r="DE14" s="27" t="str">
        <f t="shared" si="12"/>
        <v/>
      </c>
      <c r="DG14" s="27" t="str">
        <f t="shared" si="13"/>
        <v/>
      </c>
      <c r="DH14" s="27" t="str">
        <f t="shared" si="14"/>
        <v/>
      </c>
      <c r="DI14" s="27" t="str">
        <f t="shared" si="15"/>
        <v/>
      </c>
      <c r="DK14" s="27" t="str">
        <f t="shared" si="16"/>
        <v/>
      </c>
      <c r="DL14" s="27" t="str">
        <f t="shared" si="17"/>
        <v/>
      </c>
      <c r="DM14" s="27" t="str">
        <f t="shared" si="18"/>
        <v/>
      </c>
      <c r="DO14" s="4">
        <v>10</v>
      </c>
    </row>
    <row r="15" spans="1:119" ht="15" customHeight="1" x14ac:dyDescent="0.25">
      <c r="A15" s="100" t="s">
        <v>8</v>
      </c>
      <c r="B15" s="30"/>
      <c r="C15" s="159" t="str">
        <f>IF(Definições!P17="","",DO15)</f>
        <v/>
      </c>
      <c r="D15" s="160"/>
      <c r="E15" s="161" t="str">
        <f>Definições!AP17</f>
        <v/>
      </c>
      <c r="F15" s="161"/>
      <c r="G15" s="161"/>
      <c r="H15" s="161"/>
      <c r="I15" s="161"/>
      <c r="J15" s="161"/>
      <c r="K15" s="161"/>
      <c r="L15" s="161"/>
      <c r="M15" s="162"/>
      <c r="N15" s="92"/>
      <c r="O15" s="20"/>
      <c r="P15" s="21"/>
      <c r="Q15" s="22"/>
      <c r="R15" s="23"/>
      <c r="S15" s="21"/>
      <c r="T15" s="22"/>
      <c r="U15" s="23"/>
      <c r="V15" s="21"/>
      <c r="W15" s="24"/>
      <c r="X15" s="25"/>
      <c r="Y15" s="20"/>
      <c r="Z15" s="21"/>
      <c r="AA15" s="22"/>
      <c r="AB15" s="23"/>
      <c r="AC15" s="21"/>
      <c r="AD15" s="22"/>
      <c r="AE15" s="23"/>
      <c r="AF15" s="21"/>
      <c r="AG15" s="24"/>
      <c r="AH15" s="26"/>
      <c r="AI15" s="175" t="str">
        <f t="shared" si="19"/>
        <v/>
      </c>
      <c r="AJ15" s="176"/>
      <c r="AK15" s="177"/>
      <c r="AL15" s="6"/>
      <c r="AM15" s="178" t="str">
        <f t="shared" si="20"/>
        <v/>
      </c>
      <c r="AN15" s="179"/>
      <c r="AO15" s="181"/>
      <c r="AP15" s="6"/>
      <c r="AQ15" s="178" t="str">
        <f t="shared" si="0"/>
        <v/>
      </c>
      <c r="AR15" s="179"/>
      <c r="AS15" s="180"/>
      <c r="AT15" s="6"/>
      <c r="AU15" s="20"/>
      <c r="AV15" s="21"/>
      <c r="AW15" s="22"/>
      <c r="AX15" s="23"/>
      <c r="AY15" s="21"/>
      <c r="AZ15" s="22"/>
      <c r="BA15" s="23"/>
      <c r="BB15" s="21"/>
      <c r="BC15" s="24"/>
      <c r="BD15" s="25"/>
      <c r="BE15" s="20"/>
      <c r="BF15" s="21"/>
      <c r="BG15" s="22"/>
      <c r="BH15" s="23"/>
      <c r="BI15" s="21"/>
      <c r="BJ15" s="22"/>
      <c r="BK15" s="23"/>
      <c r="BL15" s="21"/>
      <c r="BM15" s="24"/>
      <c r="BN15" s="26"/>
      <c r="BO15" s="175" t="str">
        <f t="shared" si="21"/>
        <v/>
      </c>
      <c r="BP15" s="176"/>
      <c r="BQ15" s="177"/>
      <c r="BR15" s="6"/>
      <c r="BS15" s="178" t="str">
        <f t="shared" si="23"/>
        <v/>
      </c>
      <c r="BT15" s="179"/>
      <c r="BU15" s="181"/>
      <c r="BV15" s="6"/>
      <c r="BW15" s="178" t="str">
        <f t="shared" si="2"/>
        <v/>
      </c>
      <c r="BX15" s="179"/>
      <c r="BY15" s="180"/>
      <c r="BZ15" s="6"/>
      <c r="CA15" s="204"/>
      <c r="CB15" s="205"/>
      <c r="CC15" s="205"/>
      <c r="CD15" s="205"/>
      <c r="CE15" s="6"/>
      <c r="CF15" s="197" t="str">
        <f t="shared" si="22"/>
        <v/>
      </c>
      <c r="CG15" s="198"/>
      <c r="CH15" s="199"/>
      <c r="CI15" s="6"/>
      <c r="CJ15" s="200" t="str">
        <f t="shared" si="3"/>
        <v/>
      </c>
      <c r="CK15" s="201"/>
      <c r="CL15" s="202"/>
      <c r="CM15" s="6"/>
      <c r="CN15" s="200" t="str">
        <f t="shared" si="4"/>
        <v/>
      </c>
      <c r="CO15" s="201"/>
      <c r="CP15" s="203"/>
      <c r="CQ15" s="6"/>
      <c r="CR15" s="195" t="str">
        <f t="shared" si="5"/>
        <v/>
      </c>
      <c r="CS15" s="196"/>
      <c r="CT15" s="8"/>
      <c r="CU15" s="216" t="str">
        <f t="shared" si="6"/>
        <v/>
      </c>
      <c r="CV15" s="217"/>
      <c r="CW15" s="218"/>
      <c r="CY15" s="27" t="str">
        <f t="shared" si="7"/>
        <v/>
      </c>
      <c r="CZ15" s="27" t="str">
        <f t="shared" si="8"/>
        <v/>
      </c>
      <c r="DA15" s="27" t="str">
        <f t="shared" si="9"/>
        <v/>
      </c>
      <c r="DC15" s="27" t="str">
        <f t="shared" si="10"/>
        <v/>
      </c>
      <c r="DD15" s="27" t="str">
        <f t="shared" si="11"/>
        <v/>
      </c>
      <c r="DE15" s="27" t="str">
        <f t="shared" si="12"/>
        <v/>
      </c>
      <c r="DG15" s="27" t="str">
        <f t="shared" si="13"/>
        <v/>
      </c>
      <c r="DH15" s="27" t="str">
        <f t="shared" si="14"/>
        <v/>
      </c>
      <c r="DI15" s="27" t="str">
        <f t="shared" si="15"/>
        <v/>
      </c>
      <c r="DK15" s="27" t="str">
        <f t="shared" si="16"/>
        <v/>
      </c>
      <c r="DL15" s="27" t="str">
        <f t="shared" si="17"/>
        <v/>
      </c>
      <c r="DM15" s="27" t="str">
        <f t="shared" si="18"/>
        <v/>
      </c>
      <c r="DO15" s="4">
        <v>11</v>
      </c>
    </row>
    <row r="16" spans="1:119" ht="15" customHeight="1" thickBot="1" x14ac:dyDescent="0.3">
      <c r="A16" s="100"/>
      <c r="B16" s="30"/>
      <c r="C16" s="159" t="str">
        <f>IF(Definições!P18="","",DO16)</f>
        <v/>
      </c>
      <c r="D16" s="160"/>
      <c r="E16" s="161" t="str">
        <f>Definições!AP18</f>
        <v/>
      </c>
      <c r="F16" s="161"/>
      <c r="G16" s="161"/>
      <c r="H16" s="161"/>
      <c r="I16" s="161"/>
      <c r="J16" s="161"/>
      <c r="K16" s="161"/>
      <c r="L16" s="161"/>
      <c r="M16" s="162"/>
      <c r="N16" s="92"/>
      <c r="O16" s="20"/>
      <c r="P16" s="21"/>
      <c r="Q16" s="22"/>
      <c r="R16" s="23"/>
      <c r="S16" s="21"/>
      <c r="T16" s="22"/>
      <c r="U16" s="23"/>
      <c r="V16" s="21"/>
      <c r="W16" s="24"/>
      <c r="X16" s="25"/>
      <c r="Y16" s="20"/>
      <c r="Z16" s="21"/>
      <c r="AA16" s="22"/>
      <c r="AB16" s="23"/>
      <c r="AC16" s="21"/>
      <c r="AD16" s="22"/>
      <c r="AE16" s="23"/>
      <c r="AF16" s="21"/>
      <c r="AG16" s="24"/>
      <c r="AH16" s="26"/>
      <c r="AI16" s="175" t="str">
        <f t="shared" si="19"/>
        <v/>
      </c>
      <c r="AJ16" s="176"/>
      <c r="AK16" s="177"/>
      <c r="AL16" s="6"/>
      <c r="AM16" s="178" t="str">
        <f t="shared" si="20"/>
        <v/>
      </c>
      <c r="AN16" s="179"/>
      <c r="AO16" s="181"/>
      <c r="AP16" s="6"/>
      <c r="AQ16" s="178" t="str">
        <f t="shared" si="0"/>
        <v/>
      </c>
      <c r="AR16" s="179"/>
      <c r="AS16" s="180"/>
      <c r="AT16" s="6"/>
      <c r="AU16" s="20"/>
      <c r="AV16" s="21"/>
      <c r="AW16" s="22"/>
      <c r="AX16" s="23"/>
      <c r="AY16" s="21"/>
      <c r="AZ16" s="22"/>
      <c r="BA16" s="23"/>
      <c r="BB16" s="21"/>
      <c r="BC16" s="24"/>
      <c r="BD16" s="25"/>
      <c r="BE16" s="20"/>
      <c r="BF16" s="21"/>
      <c r="BG16" s="22"/>
      <c r="BH16" s="23"/>
      <c r="BI16" s="21"/>
      <c r="BJ16" s="22"/>
      <c r="BK16" s="23"/>
      <c r="BL16" s="21"/>
      <c r="BM16" s="24"/>
      <c r="BN16" s="26"/>
      <c r="BO16" s="175" t="str">
        <f t="shared" si="21"/>
        <v/>
      </c>
      <c r="BP16" s="176"/>
      <c r="BQ16" s="177"/>
      <c r="BR16" s="6"/>
      <c r="BS16" s="178" t="str">
        <f t="shared" si="23"/>
        <v/>
      </c>
      <c r="BT16" s="179"/>
      <c r="BU16" s="181"/>
      <c r="BV16" s="6"/>
      <c r="BW16" s="178" t="str">
        <f t="shared" si="2"/>
        <v/>
      </c>
      <c r="BX16" s="179"/>
      <c r="BY16" s="180"/>
      <c r="BZ16" s="6"/>
      <c r="CA16" s="204"/>
      <c r="CB16" s="205"/>
      <c r="CC16" s="205"/>
      <c r="CD16" s="205"/>
      <c r="CE16" s="6"/>
      <c r="CF16" s="197" t="str">
        <f t="shared" si="22"/>
        <v/>
      </c>
      <c r="CG16" s="198"/>
      <c r="CH16" s="199"/>
      <c r="CI16" s="6"/>
      <c r="CJ16" s="200" t="str">
        <f t="shared" si="3"/>
        <v/>
      </c>
      <c r="CK16" s="201"/>
      <c r="CL16" s="202"/>
      <c r="CM16" s="6"/>
      <c r="CN16" s="200" t="str">
        <f t="shared" si="4"/>
        <v/>
      </c>
      <c r="CO16" s="201"/>
      <c r="CP16" s="203"/>
      <c r="CQ16" s="6"/>
      <c r="CR16" s="195" t="str">
        <f t="shared" si="5"/>
        <v/>
      </c>
      <c r="CS16" s="196"/>
      <c r="CT16" s="8"/>
      <c r="CU16" s="216" t="str">
        <f t="shared" si="6"/>
        <v/>
      </c>
      <c r="CV16" s="217"/>
      <c r="CW16" s="218"/>
      <c r="CY16" s="27" t="str">
        <f t="shared" si="7"/>
        <v/>
      </c>
      <c r="CZ16" s="27" t="str">
        <f t="shared" si="8"/>
        <v/>
      </c>
      <c r="DA16" s="27" t="str">
        <f t="shared" si="9"/>
        <v/>
      </c>
      <c r="DC16" s="27" t="str">
        <f t="shared" si="10"/>
        <v/>
      </c>
      <c r="DD16" s="27" t="str">
        <f t="shared" si="11"/>
        <v/>
      </c>
      <c r="DE16" s="27" t="str">
        <f t="shared" si="12"/>
        <v/>
      </c>
      <c r="DG16" s="27" t="str">
        <f t="shared" si="13"/>
        <v/>
      </c>
      <c r="DH16" s="27" t="str">
        <f t="shared" si="14"/>
        <v/>
      </c>
      <c r="DI16" s="27" t="str">
        <f t="shared" si="15"/>
        <v/>
      </c>
      <c r="DK16" s="27" t="str">
        <f t="shared" si="16"/>
        <v/>
      </c>
      <c r="DL16" s="27" t="str">
        <f t="shared" si="17"/>
        <v/>
      </c>
      <c r="DM16" s="27" t="str">
        <f t="shared" si="18"/>
        <v/>
      </c>
      <c r="DO16" s="4">
        <v>12</v>
      </c>
    </row>
    <row r="17" spans="1:119" ht="15" customHeight="1" x14ac:dyDescent="0.25">
      <c r="A17" s="98" t="s">
        <v>13</v>
      </c>
      <c r="B17" s="31"/>
      <c r="C17" s="159" t="str">
        <f>IF(Definições!P19="","",DO17)</f>
        <v/>
      </c>
      <c r="D17" s="160"/>
      <c r="E17" s="161" t="str">
        <f>Definições!AP19</f>
        <v/>
      </c>
      <c r="F17" s="161"/>
      <c r="G17" s="161"/>
      <c r="H17" s="161"/>
      <c r="I17" s="161"/>
      <c r="J17" s="161"/>
      <c r="K17" s="161"/>
      <c r="L17" s="161"/>
      <c r="M17" s="162"/>
      <c r="N17" s="92"/>
      <c r="O17" s="20"/>
      <c r="P17" s="21"/>
      <c r="Q17" s="22"/>
      <c r="R17" s="23"/>
      <c r="S17" s="21"/>
      <c r="T17" s="22"/>
      <c r="U17" s="23"/>
      <c r="V17" s="21"/>
      <c r="W17" s="24"/>
      <c r="X17" s="25"/>
      <c r="Y17" s="20"/>
      <c r="Z17" s="21"/>
      <c r="AA17" s="22"/>
      <c r="AB17" s="23"/>
      <c r="AC17" s="21"/>
      <c r="AD17" s="22"/>
      <c r="AE17" s="23"/>
      <c r="AF17" s="21"/>
      <c r="AG17" s="24"/>
      <c r="AH17" s="26"/>
      <c r="AI17" s="175" t="str">
        <f t="shared" si="19"/>
        <v/>
      </c>
      <c r="AJ17" s="176"/>
      <c r="AK17" s="177"/>
      <c r="AL17" s="6"/>
      <c r="AM17" s="178" t="str">
        <f t="shared" si="20"/>
        <v/>
      </c>
      <c r="AN17" s="179"/>
      <c r="AO17" s="181"/>
      <c r="AP17" s="6"/>
      <c r="AQ17" s="178" t="str">
        <f t="shared" si="0"/>
        <v/>
      </c>
      <c r="AR17" s="179"/>
      <c r="AS17" s="180"/>
      <c r="AT17" s="6"/>
      <c r="AU17" s="20"/>
      <c r="AV17" s="21"/>
      <c r="AW17" s="22"/>
      <c r="AX17" s="23"/>
      <c r="AY17" s="21"/>
      <c r="AZ17" s="22"/>
      <c r="BA17" s="23"/>
      <c r="BB17" s="21"/>
      <c r="BC17" s="24"/>
      <c r="BD17" s="25"/>
      <c r="BE17" s="20"/>
      <c r="BF17" s="21"/>
      <c r="BG17" s="22"/>
      <c r="BH17" s="23"/>
      <c r="BI17" s="21"/>
      <c r="BJ17" s="22"/>
      <c r="BK17" s="23"/>
      <c r="BL17" s="21"/>
      <c r="BM17" s="24"/>
      <c r="BN17" s="26"/>
      <c r="BO17" s="175" t="str">
        <f t="shared" si="21"/>
        <v/>
      </c>
      <c r="BP17" s="176"/>
      <c r="BQ17" s="177"/>
      <c r="BR17" s="6"/>
      <c r="BS17" s="178" t="str">
        <f t="shared" si="23"/>
        <v/>
      </c>
      <c r="BT17" s="179"/>
      <c r="BU17" s="181"/>
      <c r="BV17" s="6"/>
      <c r="BW17" s="178" t="str">
        <f t="shared" si="2"/>
        <v/>
      </c>
      <c r="BX17" s="179"/>
      <c r="BY17" s="180"/>
      <c r="BZ17" s="6"/>
      <c r="CA17" s="204"/>
      <c r="CB17" s="205"/>
      <c r="CC17" s="205"/>
      <c r="CD17" s="205"/>
      <c r="CE17" s="6"/>
      <c r="CF17" s="197" t="str">
        <f t="shared" si="22"/>
        <v/>
      </c>
      <c r="CG17" s="198"/>
      <c r="CH17" s="199"/>
      <c r="CI17" s="6"/>
      <c r="CJ17" s="200" t="str">
        <f t="shared" si="3"/>
        <v/>
      </c>
      <c r="CK17" s="201"/>
      <c r="CL17" s="202"/>
      <c r="CM17" s="6"/>
      <c r="CN17" s="200" t="str">
        <f t="shared" si="4"/>
        <v/>
      </c>
      <c r="CO17" s="201"/>
      <c r="CP17" s="203"/>
      <c r="CQ17" s="6"/>
      <c r="CR17" s="195" t="str">
        <f t="shared" si="5"/>
        <v/>
      </c>
      <c r="CS17" s="196"/>
      <c r="CT17" s="8"/>
      <c r="CU17" s="216" t="str">
        <f t="shared" si="6"/>
        <v/>
      </c>
      <c r="CV17" s="217"/>
      <c r="CW17" s="218"/>
      <c r="CY17" s="27" t="str">
        <f t="shared" si="7"/>
        <v/>
      </c>
      <c r="CZ17" s="27" t="str">
        <f t="shared" si="8"/>
        <v/>
      </c>
      <c r="DA17" s="27" t="str">
        <f t="shared" si="9"/>
        <v/>
      </c>
      <c r="DC17" s="27" t="str">
        <f t="shared" si="10"/>
        <v/>
      </c>
      <c r="DD17" s="27" t="str">
        <f t="shared" si="11"/>
        <v/>
      </c>
      <c r="DE17" s="27" t="str">
        <f t="shared" si="12"/>
        <v/>
      </c>
      <c r="DG17" s="27" t="str">
        <f t="shared" si="13"/>
        <v/>
      </c>
      <c r="DH17" s="27" t="str">
        <f t="shared" si="14"/>
        <v/>
      </c>
      <c r="DI17" s="27" t="str">
        <f t="shared" si="15"/>
        <v/>
      </c>
      <c r="DK17" s="27" t="str">
        <f t="shared" si="16"/>
        <v/>
      </c>
      <c r="DL17" s="27" t="str">
        <f t="shared" si="17"/>
        <v/>
      </c>
      <c r="DM17" s="27" t="str">
        <f t="shared" si="18"/>
        <v/>
      </c>
      <c r="DO17" s="4">
        <v>13</v>
      </c>
    </row>
    <row r="18" spans="1:119" ht="15" customHeight="1" thickBot="1" x14ac:dyDescent="0.3">
      <c r="A18" s="99" t="s">
        <v>16</v>
      </c>
      <c r="B18" s="30"/>
      <c r="C18" s="159" t="str">
        <f>IF(Definições!P20="","",DO18)</f>
        <v/>
      </c>
      <c r="D18" s="160"/>
      <c r="E18" s="161" t="str">
        <f>Definições!AP20</f>
        <v/>
      </c>
      <c r="F18" s="161"/>
      <c r="G18" s="161"/>
      <c r="H18" s="161"/>
      <c r="I18" s="161"/>
      <c r="J18" s="161"/>
      <c r="K18" s="161"/>
      <c r="L18" s="161"/>
      <c r="M18" s="162"/>
      <c r="N18" s="92"/>
      <c r="O18" s="20"/>
      <c r="P18" s="21"/>
      <c r="Q18" s="22"/>
      <c r="R18" s="23"/>
      <c r="S18" s="21"/>
      <c r="T18" s="22"/>
      <c r="U18" s="23"/>
      <c r="V18" s="21"/>
      <c r="W18" s="24"/>
      <c r="X18" s="25"/>
      <c r="Y18" s="20"/>
      <c r="Z18" s="21"/>
      <c r="AA18" s="22"/>
      <c r="AB18" s="23"/>
      <c r="AC18" s="21"/>
      <c r="AD18" s="22"/>
      <c r="AE18" s="23"/>
      <c r="AF18" s="21"/>
      <c r="AG18" s="24"/>
      <c r="AH18" s="26"/>
      <c r="AI18" s="175" t="str">
        <f t="shared" si="19"/>
        <v/>
      </c>
      <c r="AJ18" s="176"/>
      <c r="AK18" s="177"/>
      <c r="AL18" s="6"/>
      <c r="AM18" s="178" t="str">
        <f t="shared" si="20"/>
        <v/>
      </c>
      <c r="AN18" s="179"/>
      <c r="AO18" s="181"/>
      <c r="AP18" s="6"/>
      <c r="AQ18" s="178" t="str">
        <f t="shared" si="0"/>
        <v/>
      </c>
      <c r="AR18" s="179"/>
      <c r="AS18" s="180"/>
      <c r="AT18" s="6"/>
      <c r="AU18" s="20"/>
      <c r="AV18" s="21"/>
      <c r="AW18" s="22"/>
      <c r="AX18" s="23"/>
      <c r="AY18" s="21"/>
      <c r="AZ18" s="22"/>
      <c r="BA18" s="23"/>
      <c r="BB18" s="21"/>
      <c r="BC18" s="24"/>
      <c r="BD18" s="25"/>
      <c r="BE18" s="20"/>
      <c r="BF18" s="21"/>
      <c r="BG18" s="22"/>
      <c r="BH18" s="23"/>
      <c r="BI18" s="21"/>
      <c r="BJ18" s="22"/>
      <c r="BK18" s="23"/>
      <c r="BL18" s="21"/>
      <c r="BM18" s="24"/>
      <c r="BN18" s="26"/>
      <c r="BO18" s="175" t="str">
        <f t="shared" si="21"/>
        <v/>
      </c>
      <c r="BP18" s="176"/>
      <c r="BQ18" s="177"/>
      <c r="BR18" s="6"/>
      <c r="BS18" s="178" t="str">
        <f t="shared" si="23"/>
        <v/>
      </c>
      <c r="BT18" s="179"/>
      <c r="BU18" s="181"/>
      <c r="BV18" s="6"/>
      <c r="BW18" s="178" t="str">
        <f t="shared" si="2"/>
        <v/>
      </c>
      <c r="BX18" s="179"/>
      <c r="BY18" s="180"/>
      <c r="BZ18" s="6"/>
      <c r="CA18" s="204"/>
      <c r="CB18" s="205"/>
      <c r="CC18" s="205"/>
      <c r="CD18" s="205"/>
      <c r="CE18" s="6"/>
      <c r="CF18" s="197" t="str">
        <f t="shared" si="22"/>
        <v/>
      </c>
      <c r="CG18" s="198"/>
      <c r="CH18" s="199"/>
      <c r="CI18" s="6"/>
      <c r="CJ18" s="200" t="str">
        <f t="shared" si="3"/>
        <v/>
      </c>
      <c r="CK18" s="201"/>
      <c r="CL18" s="202"/>
      <c r="CM18" s="6"/>
      <c r="CN18" s="200" t="str">
        <f t="shared" si="4"/>
        <v/>
      </c>
      <c r="CO18" s="201"/>
      <c r="CP18" s="203"/>
      <c r="CQ18" s="6"/>
      <c r="CR18" s="195" t="str">
        <f t="shared" si="5"/>
        <v/>
      </c>
      <c r="CS18" s="196"/>
      <c r="CT18" s="8"/>
      <c r="CU18" s="216" t="str">
        <f t="shared" si="6"/>
        <v/>
      </c>
      <c r="CV18" s="217"/>
      <c r="CW18" s="218"/>
      <c r="CY18" s="27" t="str">
        <f t="shared" si="7"/>
        <v/>
      </c>
      <c r="CZ18" s="27" t="str">
        <f t="shared" si="8"/>
        <v/>
      </c>
      <c r="DA18" s="27" t="str">
        <f t="shared" si="9"/>
        <v/>
      </c>
      <c r="DC18" s="27" t="str">
        <f t="shared" si="10"/>
        <v/>
      </c>
      <c r="DD18" s="27" t="str">
        <f t="shared" si="11"/>
        <v/>
      </c>
      <c r="DE18" s="27" t="str">
        <f t="shared" si="12"/>
        <v/>
      </c>
      <c r="DG18" s="27" t="str">
        <f t="shared" si="13"/>
        <v/>
      </c>
      <c r="DH18" s="27" t="str">
        <f t="shared" si="14"/>
        <v/>
      </c>
      <c r="DI18" s="27" t="str">
        <f t="shared" si="15"/>
        <v/>
      </c>
      <c r="DK18" s="27" t="str">
        <f t="shared" si="16"/>
        <v/>
      </c>
      <c r="DL18" s="27" t="str">
        <f t="shared" si="17"/>
        <v/>
      </c>
      <c r="DM18" s="27" t="str">
        <f t="shared" si="18"/>
        <v/>
      </c>
      <c r="DO18" s="4">
        <v>14</v>
      </c>
    </row>
    <row r="19" spans="1:119" ht="15" customHeight="1" thickBot="1" x14ac:dyDescent="0.3">
      <c r="A19" s="32"/>
      <c r="B19" s="30"/>
      <c r="C19" s="159" t="str">
        <f>IF(Definições!P21="","",DO19)</f>
        <v/>
      </c>
      <c r="D19" s="160"/>
      <c r="E19" s="161" t="str">
        <f>Definições!AP21</f>
        <v/>
      </c>
      <c r="F19" s="161"/>
      <c r="G19" s="161"/>
      <c r="H19" s="161"/>
      <c r="I19" s="161"/>
      <c r="J19" s="161"/>
      <c r="K19" s="161"/>
      <c r="L19" s="161"/>
      <c r="M19" s="162"/>
      <c r="N19" s="92"/>
      <c r="O19" s="20"/>
      <c r="P19" s="21"/>
      <c r="Q19" s="22"/>
      <c r="R19" s="23"/>
      <c r="S19" s="21"/>
      <c r="T19" s="22"/>
      <c r="U19" s="23"/>
      <c r="V19" s="21"/>
      <c r="W19" s="24"/>
      <c r="X19" s="25"/>
      <c r="Y19" s="20"/>
      <c r="Z19" s="21"/>
      <c r="AA19" s="22"/>
      <c r="AB19" s="23"/>
      <c r="AC19" s="21"/>
      <c r="AD19" s="22"/>
      <c r="AE19" s="23"/>
      <c r="AF19" s="21"/>
      <c r="AG19" s="24"/>
      <c r="AH19" s="26"/>
      <c r="AI19" s="175" t="str">
        <f t="shared" si="19"/>
        <v/>
      </c>
      <c r="AJ19" s="176"/>
      <c r="AK19" s="177"/>
      <c r="AL19" s="6"/>
      <c r="AM19" s="178" t="str">
        <f t="shared" si="20"/>
        <v/>
      </c>
      <c r="AN19" s="179"/>
      <c r="AO19" s="181"/>
      <c r="AP19" s="6"/>
      <c r="AQ19" s="178" t="str">
        <f t="shared" si="0"/>
        <v/>
      </c>
      <c r="AR19" s="179"/>
      <c r="AS19" s="180"/>
      <c r="AT19" s="6"/>
      <c r="AU19" s="20"/>
      <c r="AV19" s="21"/>
      <c r="AW19" s="22"/>
      <c r="AX19" s="23"/>
      <c r="AY19" s="21"/>
      <c r="AZ19" s="22"/>
      <c r="BA19" s="23"/>
      <c r="BB19" s="21"/>
      <c r="BC19" s="24"/>
      <c r="BD19" s="25"/>
      <c r="BE19" s="20"/>
      <c r="BF19" s="21"/>
      <c r="BG19" s="22"/>
      <c r="BH19" s="23"/>
      <c r="BI19" s="21"/>
      <c r="BJ19" s="22"/>
      <c r="BK19" s="23"/>
      <c r="BL19" s="21"/>
      <c r="BM19" s="24"/>
      <c r="BN19" s="26"/>
      <c r="BO19" s="175" t="str">
        <f t="shared" si="21"/>
        <v/>
      </c>
      <c r="BP19" s="176"/>
      <c r="BQ19" s="177"/>
      <c r="BR19" s="6"/>
      <c r="BS19" s="178" t="str">
        <f t="shared" si="23"/>
        <v/>
      </c>
      <c r="BT19" s="179"/>
      <c r="BU19" s="181"/>
      <c r="BV19" s="6"/>
      <c r="BW19" s="178" t="str">
        <f t="shared" si="2"/>
        <v/>
      </c>
      <c r="BX19" s="179"/>
      <c r="BY19" s="180"/>
      <c r="BZ19" s="6"/>
      <c r="CA19" s="204"/>
      <c r="CB19" s="205"/>
      <c r="CC19" s="205"/>
      <c r="CD19" s="205"/>
      <c r="CE19" s="6"/>
      <c r="CF19" s="197" t="str">
        <f t="shared" si="22"/>
        <v/>
      </c>
      <c r="CG19" s="198"/>
      <c r="CH19" s="199"/>
      <c r="CI19" s="6"/>
      <c r="CJ19" s="200" t="str">
        <f t="shared" si="3"/>
        <v/>
      </c>
      <c r="CK19" s="201"/>
      <c r="CL19" s="202"/>
      <c r="CM19" s="6"/>
      <c r="CN19" s="200" t="str">
        <f t="shared" si="4"/>
        <v/>
      </c>
      <c r="CO19" s="201"/>
      <c r="CP19" s="203"/>
      <c r="CQ19" s="6"/>
      <c r="CR19" s="195" t="str">
        <f t="shared" si="5"/>
        <v/>
      </c>
      <c r="CS19" s="196"/>
      <c r="CT19" s="8"/>
      <c r="CU19" s="216" t="str">
        <f t="shared" si="6"/>
        <v/>
      </c>
      <c r="CV19" s="217"/>
      <c r="CW19" s="218"/>
      <c r="CY19" s="27" t="str">
        <f t="shared" si="7"/>
        <v/>
      </c>
      <c r="CZ19" s="27" t="str">
        <f t="shared" si="8"/>
        <v/>
      </c>
      <c r="DA19" s="27" t="str">
        <f t="shared" si="9"/>
        <v/>
      </c>
      <c r="DC19" s="27" t="str">
        <f t="shared" si="10"/>
        <v/>
      </c>
      <c r="DD19" s="27" t="str">
        <f t="shared" si="11"/>
        <v/>
      </c>
      <c r="DE19" s="27" t="str">
        <f t="shared" si="12"/>
        <v/>
      </c>
      <c r="DG19" s="27" t="str">
        <f t="shared" si="13"/>
        <v/>
      </c>
      <c r="DH19" s="27" t="str">
        <f t="shared" si="14"/>
        <v/>
      </c>
      <c r="DI19" s="27" t="str">
        <f t="shared" si="15"/>
        <v/>
      </c>
      <c r="DK19" s="27" t="str">
        <f t="shared" si="16"/>
        <v/>
      </c>
      <c r="DL19" s="27" t="str">
        <f t="shared" si="17"/>
        <v/>
      </c>
      <c r="DM19" s="27" t="str">
        <f t="shared" si="18"/>
        <v/>
      </c>
      <c r="DO19" s="4">
        <v>15</v>
      </c>
    </row>
    <row r="20" spans="1:119" ht="15" customHeight="1" x14ac:dyDescent="0.25">
      <c r="A20" s="87" t="s">
        <v>18</v>
      </c>
      <c r="B20" s="30"/>
      <c r="C20" s="159" t="str">
        <f>IF(Definições!P22="","",DO20)</f>
        <v/>
      </c>
      <c r="D20" s="160"/>
      <c r="E20" s="161" t="str">
        <f>Definições!AP22</f>
        <v/>
      </c>
      <c r="F20" s="161"/>
      <c r="G20" s="161"/>
      <c r="H20" s="161"/>
      <c r="I20" s="161"/>
      <c r="J20" s="161"/>
      <c r="K20" s="161"/>
      <c r="L20" s="161"/>
      <c r="M20" s="162"/>
      <c r="N20" s="92"/>
      <c r="O20" s="20"/>
      <c r="P20" s="21"/>
      <c r="Q20" s="22"/>
      <c r="R20" s="23"/>
      <c r="S20" s="21"/>
      <c r="T20" s="22"/>
      <c r="U20" s="23"/>
      <c r="V20" s="21"/>
      <c r="W20" s="24"/>
      <c r="X20" s="25"/>
      <c r="Y20" s="20"/>
      <c r="Z20" s="21"/>
      <c r="AA20" s="22"/>
      <c r="AB20" s="23"/>
      <c r="AC20" s="21"/>
      <c r="AD20" s="22"/>
      <c r="AE20" s="23"/>
      <c r="AF20" s="21"/>
      <c r="AG20" s="24"/>
      <c r="AH20" s="26"/>
      <c r="AI20" s="175" t="str">
        <f t="shared" si="19"/>
        <v/>
      </c>
      <c r="AJ20" s="176"/>
      <c r="AK20" s="177"/>
      <c r="AL20" s="6"/>
      <c r="AM20" s="178" t="str">
        <f t="shared" si="20"/>
        <v/>
      </c>
      <c r="AN20" s="179"/>
      <c r="AO20" s="181"/>
      <c r="AP20" s="6"/>
      <c r="AQ20" s="178" t="str">
        <f t="shared" si="0"/>
        <v/>
      </c>
      <c r="AR20" s="179"/>
      <c r="AS20" s="180"/>
      <c r="AT20" s="6"/>
      <c r="AU20" s="20"/>
      <c r="AV20" s="21"/>
      <c r="AW20" s="22"/>
      <c r="AX20" s="23"/>
      <c r="AY20" s="21"/>
      <c r="AZ20" s="22"/>
      <c r="BA20" s="23"/>
      <c r="BB20" s="21"/>
      <c r="BC20" s="24"/>
      <c r="BD20" s="25"/>
      <c r="BE20" s="20"/>
      <c r="BF20" s="21"/>
      <c r="BG20" s="22"/>
      <c r="BH20" s="23"/>
      <c r="BI20" s="21"/>
      <c r="BJ20" s="22"/>
      <c r="BK20" s="23"/>
      <c r="BL20" s="21"/>
      <c r="BM20" s="24"/>
      <c r="BN20" s="26"/>
      <c r="BO20" s="175" t="str">
        <f t="shared" si="21"/>
        <v/>
      </c>
      <c r="BP20" s="176"/>
      <c r="BQ20" s="177"/>
      <c r="BR20" s="6"/>
      <c r="BS20" s="178" t="str">
        <f t="shared" si="23"/>
        <v/>
      </c>
      <c r="BT20" s="179"/>
      <c r="BU20" s="181"/>
      <c r="BV20" s="6"/>
      <c r="BW20" s="178" t="str">
        <f t="shared" si="2"/>
        <v/>
      </c>
      <c r="BX20" s="179"/>
      <c r="BY20" s="180"/>
      <c r="BZ20" s="6"/>
      <c r="CA20" s="204"/>
      <c r="CB20" s="205"/>
      <c r="CC20" s="205"/>
      <c r="CD20" s="205"/>
      <c r="CE20" s="6"/>
      <c r="CF20" s="197" t="str">
        <f t="shared" si="22"/>
        <v/>
      </c>
      <c r="CG20" s="198"/>
      <c r="CH20" s="199"/>
      <c r="CI20" s="6"/>
      <c r="CJ20" s="200" t="str">
        <f t="shared" si="3"/>
        <v/>
      </c>
      <c r="CK20" s="201"/>
      <c r="CL20" s="202"/>
      <c r="CM20" s="6"/>
      <c r="CN20" s="200" t="str">
        <f t="shared" si="4"/>
        <v/>
      </c>
      <c r="CO20" s="201"/>
      <c r="CP20" s="203"/>
      <c r="CQ20" s="6"/>
      <c r="CR20" s="195" t="str">
        <f t="shared" si="5"/>
        <v/>
      </c>
      <c r="CS20" s="196"/>
      <c r="CT20" s="8"/>
      <c r="CU20" s="216" t="str">
        <f t="shared" si="6"/>
        <v/>
      </c>
      <c r="CV20" s="217"/>
      <c r="CW20" s="218"/>
      <c r="CY20" s="27" t="str">
        <f t="shared" si="7"/>
        <v/>
      </c>
      <c r="CZ20" s="27" t="str">
        <f t="shared" si="8"/>
        <v/>
      </c>
      <c r="DA20" s="27" t="str">
        <f t="shared" si="9"/>
        <v/>
      </c>
      <c r="DC20" s="27" t="str">
        <f t="shared" si="10"/>
        <v/>
      </c>
      <c r="DD20" s="27" t="str">
        <f t="shared" si="11"/>
        <v/>
      </c>
      <c r="DE20" s="27" t="str">
        <f t="shared" si="12"/>
        <v/>
      </c>
      <c r="DG20" s="27" t="str">
        <f t="shared" si="13"/>
        <v/>
      </c>
      <c r="DH20" s="27" t="str">
        <f t="shared" si="14"/>
        <v/>
      </c>
      <c r="DI20" s="27" t="str">
        <f t="shared" si="15"/>
        <v/>
      </c>
      <c r="DK20" s="27" t="str">
        <f t="shared" si="16"/>
        <v/>
      </c>
      <c r="DL20" s="27" t="str">
        <f t="shared" si="17"/>
        <v/>
      </c>
      <c r="DM20" s="27" t="str">
        <f t="shared" si="18"/>
        <v/>
      </c>
      <c r="DO20" s="4">
        <v>16</v>
      </c>
    </row>
    <row r="21" spans="1:119" ht="15" customHeight="1" x14ac:dyDescent="0.25">
      <c r="A21" s="88" t="s">
        <v>20</v>
      </c>
      <c r="B21" s="30"/>
      <c r="C21" s="159" t="str">
        <f>IF(Definições!P23="","",DO21)</f>
        <v/>
      </c>
      <c r="D21" s="160"/>
      <c r="E21" s="161" t="str">
        <f>Definições!AP23</f>
        <v/>
      </c>
      <c r="F21" s="161"/>
      <c r="G21" s="161"/>
      <c r="H21" s="161"/>
      <c r="I21" s="161"/>
      <c r="J21" s="161"/>
      <c r="K21" s="161"/>
      <c r="L21" s="161"/>
      <c r="M21" s="162"/>
      <c r="N21" s="92"/>
      <c r="O21" s="20"/>
      <c r="P21" s="21"/>
      <c r="Q21" s="22"/>
      <c r="R21" s="23"/>
      <c r="S21" s="21"/>
      <c r="T21" s="22"/>
      <c r="U21" s="23"/>
      <c r="V21" s="21"/>
      <c r="W21" s="24"/>
      <c r="X21" s="25"/>
      <c r="Y21" s="20"/>
      <c r="Z21" s="21"/>
      <c r="AA21" s="22"/>
      <c r="AB21" s="23"/>
      <c r="AC21" s="21"/>
      <c r="AD21" s="22"/>
      <c r="AE21" s="23"/>
      <c r="AF21" s="21"/>
      <c r="AG21" s="24"/>
      <c r="AH21" s="26"/>
      <c r="AI21" s="175" t="str">
        <f t="shared" si="19"/>
        <v/>
      </c>
      <c r="AJ21" s="176"/>
      <c r="AK21" s="177"/>
      <c r="AL21" s="6"/>
      <c r="AM21" s="178" t="str">
        <f t="shared" si="20"/>
        <v/>
      </c>
      <c r="AN21" s="179"/>
      <c r="AO21" s="181"/>
      <c r="AP21" s="6"/>
      <c r="AQ21" s="178" t="str">
        <f t="shared" si="0"/>
        <v/>
      </c>
      <c r="AR21" s="179"/>
      <c r="AS21" s="180"/>
      <c r="AT21" s="6"/>
      <c r="AU21" s="20"/>
      <c r="AV21" s="21"/>
      <c r="AW21" s="22"/>
      <c r="AX21" s="23"/>
      <c r="AY21" s="21"/>
      <c r="AZ21" s="22"/>
      <c r="BA21" s="23"/>
      <c r="BB21" s="21"/>
      <c r="BC21" s="24"/>
      <c r="BD21" s="25"/>
      <c r="BE21" s="20"/>
      <c r="BF21" s="21"/>
      <c r="BG21" s="22"/>
      <c r="BH21" s="23"/>
      <c r="BI21" s="21"/>
      <c r="BJ21" s="22"/>
      <c r="BK21" s="23"/>
      <c r="BL21" s="21"/>
      <c r="BM21" s="24"/>
      <c r="BN21" s="26"/>
      <c r="BO21" s="175" t="str">
        <f t="shared" si="21"/>
        <v/>
      </c>
      <c r="BP21" s="176"/>
      <c r="BQ21" s="177"/>
      <c r="BR21" s="6"/>
      <c r="BS21" s="178" t="str">
        <f t="shared" si="23"/>
        <v/>
      </c>
      <c r="BT21" s="179"/>
      <c r="BU21" s="181"/>
      <c r="BV21" s="6"/>
      <c r="BW21" s="178" t="str">
        <f t="shared" si="2"/>
        <v/>
      </c>
      <c r="BX21" s="179"/>
      <c r="BY21" s="180"/>
      <c r="BZ21" s="6"/>
      <c r="CA21" s="204"/>
      <c r="CB21" s="205"/>
      <c r="CC21" s="205"/>
      <c r="CD21" s="205"/>
      <c r="CE21" s="6"/>
      <c r="CF21" s="197" t="str">
        <f t="shared" si="22"/>
        <v/>
      </c>
      <c r="CG21" s="198"/>
      <c r="CH21" s="199"/>
      <c r="CI21" s="6"/>
      <c r="CJ21" s="200" t="str">
        <f t="shared" si="3"/>
        <v/>
      </c>
      <c r="CK21" s="201"/>
      <c r="CL21" s="202"/>
      <c r="CM21" s="6"/>
      <c r="CN21" s="200" t="str">
        <f t="shared" si="4"/>
        <v/>
      </c>
      <c r="CO21" s="201"/>
      <c r="CP21" s="203"/>
      <c r="CQ21" s="6"/>
      <c r="CR21" s="195" t="str">
        <f t="shared" si="5"/>
        <v/>
      </c>
      <c r="CS21" s="196"/>
      <c r="CT21" s="8"/>
      <c r="CU21" s="216" t="str">
        <f t="shared" si="6"/>
        <v/>
      </c>
      <c r="CV21" s="217"/>
      <c r="CW21" s="218"/>
      <c r="CY21" s="27" t="str">
        <f t="shared" si="7"/>
        <v/>
      </c>
      <c r="CZ21" s="27" t="str">
        <f t="shared" si="8"/>
        <v/>
      </c>
      <c r="DA21" s="27" t="str">
        <f t="shared" si="9"/>
        <v/>
      </c>
      <c r="DC21" s="27" t="str">
        <f t="shared" si="10"/>
        <v/>
      </c>
      <c r="DD21" s="27" t="str">
        <f t="shared" si="11"/>
        <v/>
      </c>
      <c r="DE21" s="27" t="str">
        <f t="shared" si="12"/>
        <v/>
      </c>
      <c r="DG21" s="27" t="str">
        <f t="shared" si="13"/>
        <v/>
      </c>
      <c r="DH21" s="27" t="str">
        <f t="shared" si="14"/>
        <v/>
      </c>
      <c r="DI21" s="27" t="str">
        <f t="shared" si="15"/>
        <v/>
      </c>
      <c r="DK21" s="27" t="str">
        <f t="shared" si="16"/>
        <v/>
      </c>
      <c r="DL21" s="27" t="str">
        <f t="shared" si="17"/>
        <v/>
      </c>
      <c r="DM21" s="27" t="str">
        <f t="shared" si="18"/>
        <v/>
      </c>
      <c r="DO21" s="4">
        <v>17</v>
      </c>
    </row>
    <row r="22" spans="1:119" ht="15" customHeight="1" x14ac:dyDescent="0.25">
      <c r="A22" s="88" t="s">
        <v>21</v>
      </c>
      <c r="B22" s="31"/>
      <c r="C22" s="159" t="str">
        <f>IF(Definições!P24="","",DO22)</f>
        <v/>
      </c>
      <c r="D22" s="160"/>
      <c r="E22" s="161" t="str">
        <f>Definições!AP24</f>
        <v/>
      </c>
      <c r="F22" s="161"/>
      <c r="G22" s="161"/>
      <c r="H22" s="161"/>
      <c r="I22" s="161"/>
      <c r="J22" s="161"/>
      <c r="K22" s="161"/>
      <c r="L22" s="161"/>
      <c r="M22" s="162"/>
      <c r="N22" s="92"/>
      <c r="O22" s="20"/>
      <c r="P22" s="21"/>
      <c r="Q22" s="22"/>
      <c r="R22" s="23"/>
      <c r="S22" s="21"/>
      <c r="T22" s="22"/>
      <c r="U22" s="23"/>
      <c r="V22" s="21"/>
      <c r="W22" s="24"/>
      <c r="X22" s="25"/>
      <c r="Y22" s="20"/>
      <c r="Z22" s="21"/>
      <c r="AA22" s="22"/>
      <c r="AB22" s="23"/>
      <c r="AC22" s="21"/>
      <c r="AD22" s="22"/>
      <c r="AE22" s="23"/>
      <c r="AF22" s="21"/>
      <c r="AG22" s="24"/>
      <c r="AH22" s="26"/>
      <c r="AI22" s="175" t="str">
        <f t="shared" si="19"/>
        <v/>
      </c>
      <c r="AJ22" s="176"/>
      <c r="AK22" s="177"/>
      <c r="AL22" s="6"/>
      <c r="AM22" s="178" t="str">
        <f t="shared" si="20"/>
        <v/>
      </c>
      <c r="AN22" s="179"/>
      <c r="AO22" s="181"/>
      <c r="AP22" s="6"/>
      <c r="AQ22" s="178" t="str">
        <f t="shared" si="0"/>
        <v/>
      </c>
      <c r="AR22" s="179"/>
      <c r="AS22" s="180"/>
      <c r="AT22" s="6"/>
      <c r="AU22" s="20"/>
      <c r="AV22" s="21"/>
      <c r="AW22" s="22"/>
      <c r="AX22" s="23"/>
      <c r="AY22" s="21"/>
      <c r="AZ22" s="22"/>
      <c r="BA22" s="23"/>
      <c r="BB22" s="21"/>
      <c r="BC22" s="24"/>
      <c r="BD22" s="25"/>
      <c r="BE22" s="20"/>
      <c r="BF22" s="21"/>
      <c r="BG22" s="22"/>
      <c r="BH22" s="23"/>
      <c r="BI22" s="21"/>
      <c r="BJ22" s="22"/>
      <c r="BK22" s="23"/>
      <c r="BL22" s="21"/>
      <c r="BM22" s="24"/>
      <c r="BN22" s="26"/>
      <c r="BO22" s="175" t="str">
        <f t="shared" si="21"/>
        <v/>
      </c>
      <c r="BP22" s="176"/>
      <c r="BQ22" s="177"/>
      <c r="BR22" s="6"/>
      <c r="BS22" s="178" t="str">
        <f t="shared" si="23"/>
        <v/>
      </c>
      <c r="BT22" s="179"/>
      <c r="BU22" s="181"/>
      <c r="BV22" s="6"/>
      <c r="BW22" s="178" t="str">
        <f t="shared" si="2"/>
        <v/>
      </c>
      <c r="BX22" s="179"/>
      <c r="BY22" s="180"/>
      <c r="BZ22" s="6"/>
      <c r="CA22" s="204"/>
      <c r="CB22" s="205"/>
      <c r="CC22" s="205"/>
      <c r="CD22" s="205"/>
      <c r="CE22" s="6"/>
      <c r="CF22" s="197" t="str">
        <f t="shared" si="22"/>
        <v/>
      </c>
      <c r="CG22" s="198"/>
      <c r="CH22" s="199"/>
      <c r="CI22" s="6"/>
      <c r="CJ22" s="200" t="str">
        <f t="shared" si="3"/>
        <v/>
      </c>
      <c r="CK22" s="201"/>
      <c r="CL22" s="202"/>
      <c r="CM22" s="6"/>
      <c r="CN22" s="200" t="str">
        <f t="shared" si="4"/>
        <v/>
      </c>
      <c r="CO22" s="201"/>
      <c r="CP22" s="203"/>
      <c r="CQ22" s="6"/>
      <c r="CR22" s="195" t="str">
        <f t="shared" si="5"/>
        <v/>
      </c>
      <c r="CS22" s="196"/>
      <c r="CT22" s="8"/>
      <c r="CU22" s="216" t="str">
        <f t="shared" si="6"/>
        <v/>
      </c>
      <c r="CV22" s="217"/>
      <c r="CW22" s="218"/>
      <c r="CY22" s="27" t="str">
        <f t="shared" si="7"/>
        <v/>
      </c>
      <c r="CZ22" s="27" t="str">
        <f t="shared" si="8"/>
        <v/>
      </c>
      <c r="DA22" s="27" t="str">
        <f t="shared" si="9"/>
        <v/>
      </c>
      <c r="DC22" s="27" t="str">
        <f t="shared" si="10"/>
        <v/>
      </c>
      <c r="DD22" s="27" t="str">
        <f t="shared" si="11"/>
        <v/>
      </c>
      <c r="DE22" s="27" t="str">
        <f t="shared" si="12"/>
        <v/>
      </c>
      <c r="DG22" s="27" t="str">
        <f t="shared" si="13"/>
        <v/>
      </c>
      <c r="DH22" s="27" t="str">
        <f t="shared" si="14"/>
        <v/>
      </c>
      <c r="DI22" s="27" t="str">
        <f t="shared" si="15"/>
        <v/>
      </c>
      <c r="DK22" s="27" t="str">
        <f t="shared" si="16"/>
        <v/>
      </c>
      <c r="DL22" s="27" t="str">
        <f t="shared" si="17"/>
        <v/>
      </c>
      <c r="DM22" s="27" t="str">
        <f t="shared" si="18"/>
        <v/>
      </c>
      <c r="DO22" s="4">
        <v>18</v>
      </c>
    </row>
    <row r="23" spans="1:119" ht="15" customHeight="1" thickBot="1" x14ac:dyDescent="0.3">
      <c r="A23" s="89" t="s">
        <v>23</v>
      </c>
      <c r="B23" s="31"/>
      <c r="C23" s="159" t="str">
        <f>IF(Definições!P25="","",DO23)</f>
        <v/>
      </c>
      <c r="D23" s="160"/>
      <c r="E23" s="161" t="str">
        <f>Definições!AP25</f>
        <v/>
      </c>
      <c r="F23" s="161"/>
      <c r="G23" s="161"/>
      <c r="H23" s="161"/>
      <c r="I23" s="161"/>
      <c r="J23" s="161"/>
      <c r="K23" s="161"/>
      <c r="L23" s="161"/>
      <c r="M23" s="162"/>
      <c r="N23" s="92"/>
      <c r="O23" s="20"/>
      <c r="P23" s="21"/>
      <c r="Q23" s="22"/>
      <c r="R23" s="23"/>
      <c r="S23" s="21"/>
      <c r="T23" s="22"/>
      <c r="U23" s="23"/>
      <c r="V23" s="21"/>
      <c r="W23" s="24"/>
      <c r="X23" s="25"/>
      <c r="Y23" s="20"/>
      <c r="Z23" s="21"/>
      <c r="AA23" s="22"/>
      <c r="AB23" s="23"/>
      <c r="AC23" s="21"/>
      <c r="AD23" s="22"/>
      <c r="AE23" s="23"/>
      <c r="AF23" s="21"/>
      <c r="AG23" s="24"/>
      <c r="AH23" s="26"/>
      <c r="AI23" s="175" t="str">
        <f t="shared" si="19"/>
        <v/>
      </c>
      <c r="AJ23" s="176"/>
      <c r="AK23" s="177"/>
      <c r="AL23" s="6"/>
      <c r="AM23" s="178" t="str">
        <f t="shared" si="20"/>
        <v/>
      </c>
      <c r="AN23" s="179"/>
      <c r="AO23" s="181"/>
      <c r="AP23" s="6"/>
      <c r="AQ23" s="178" t="str">
        <f t="shared" si="0"/>
        <v/>
      </c>
      <c r="AR23" s="179"/>
      <c r="AS23" s="180"/>
      <c r="AT23" s="6"/>
      <c r="AU23" s="20"/>
      <c r="AV23" s="21"/>
      <c r="AW23" s="22"/>
      <c r="AX23" s="23"/>
      <c r="AY23" s="21"/>
      <c r="AZ23" s="22"/>
      <c r="BA23" s="23"/>
      <c r="BB23" s="21"/>
      <c r="BC23" s="24"/>
      <c r="BD23" s="25"/>
      <c r="BE23" s="20"/>
      <c r="BF23" s="21"/>
      <c r="BG23" s="22"/>
      <c r="BH23" s="23"/>
      <c r="BI23" s="21"/>
      <c r="BJ23" s="22"/>
      <c r="BK23" s="23"/>
      <c r="BL23" s="21"/>
      <c r="BM23" s="24"/>
      <c r="BN23" s="26"/>
      <c r="BO23" s="175" t="str">
        <f t="shared" si="21"/>
        <v/>
      </c>
      <c r="BP23" s="176"/>
      <c r="BQ23" s="177"/>
      <c r="BR23" s="6"/>
      <c r="BS23" s="178" t="str">
        <f t="shared" si="23"/>
        <v/>
      </c>
      <c r="BT23" s="179"/>
      <c r="BU23" s="181"/>
      <c r="BV23" s="6"/>
      <c r="BW23" s="178" t="str">
        <f t="shared" si="2"/>
        <v/>
      </c>
      <c r="BX23" s="179"/>
      <c r="BY23" s="180"/>
      <c r="BZ23" s="6"/>
      <c r="CA23" s="204"/>
      <c r="CB23" s="205"/>
      <c r="CC23" s="205"/>
      <c r="CD23" s="205"/>
      <c r="CE23" s="6"/>
      <c r="CF23" s="197" t="str">
        <f t="shared" si="22"/>
        <v/>
      </c>
      <c r="CG23" s="198"/>
      <c r="CH23" s="199"/>
      <c r="CI23" s="6"/>
      <c r="CJ23" s="200" t="str">
        <f t="shared" si="3"/>
        <v/>
      </c>
      <c r="CK23" s="201"/>
      <c r="CL23" s="202"/>
      <c r="CM23" s="6"/>
      <c r="CN23" s="200" t="str">
        <f t="shared" si="4"/>
        <v/>
      </c>
      <c r="CO23" s="201"/>
      <c r="CP23" s="203"/>
      <c r="CQ23" s="6"/>
      <c r="CR23" s="195" t="str">
        <f t="shared" si="5"/>
        <v/>
      </c>
      <c r="CS23" s="196"/>
      <c r="CT23" s="8"/>
      <c r="CU23" s="216" t="str">
        <f t="shared" si="6"/>
        <v/>
      </c>
      <c r="CV23" s="217"/>
      <c r="CW23" s="218"/>
      <c r="CY23" s="27" t="str">
        <f t="shared" si="7"/>
        <v/>
      </c>
      <c r="CZ23" s="27" t="str">
        <f t="shared" si="8"/>
        <v/>
      </c>
      <c r="DA23" s="27" t="str">
        <f t="shared" si="9"/>
        <v/>
      </c>
      <c r="DC23" s="27" t="str">
        <f t="shared" si="10"/>
        <v/>
      </c>
      <c r="DD23" s="27" t="str">
        <f t="shared" si="11"/>
        <v/>
      </c>
      <c r="DE23" s="27" t="str">
        <f t="shared" si="12"/>
        <v/>
      </c>
      <c r="DG23" s="27" t="str">
        <f t="shared" si="13"/>
        <v/>
      </c>
      <c r="DH23" s="27" t="str">
        <f t="shared" si="14"/>
        <v/>
      </c>
      <c r="DI23" s="27" t="str">
        <f t="shared" si="15"/>
        <v/>
      </c>
      <c r="DK23" s="27" t="str">
        <f t="shared" si="16"/>
        <v/>
      </c>
      <c r="DL23" s="27" t="str">
        <f t="shared" si="17"/>
        <v/>
      </c>
      <c r="DM23" s="27" t="str">
        <f t="shared" si="18"/>
        <v/>
      </c>
      <c r="DO23" s="4">
        <v>19</v>
      </c>
    </row>
    <row r="24" spans="1:119" ht="15" customHeight="1" x14ac:dyDescent="0.25">
      <c r="A24" s="31"/>
      <c r="B24" s="31"/>
      <c r="C24" s="159" t="str">
        <f>IF(Definições!P26="","",DO24)</f>
        <v/>
      </c>
      <c r="D24" s="160"/>
      <c r="E24" s="161" t="str">
        <f>Definições!AP26</f>
        <v/>
      </c>
      <c r="F24" s="161"/>
      <c r="G24" s="161"/>
      <c r="H24" s="161"/>
      <c r="I24" s="161"/>
      <c r="J24" s="161"/>
      <c r="K24" s="161"/>
      <c r="L24" s="161"/>
      <c r="M24" s="162"/>
      <c r="N24" s="92"/>
      <c r="O24" s="20"/>
      <c r="P24" s="21"/>
      <c r="Q24" s="22"/>
      <c r="R24" s="23"/>
      <c r="S24" s="21"/>
      <c r="T24" s="22"/>
      <c r="U24" s="23"/>
      <c r="V24" s="21"/>
      <c r="W24" s="24"/>
      <c r="X24" s="25"/>
      <c r="Y24" s="20"/>
      <c r="Z24" s="21"/>
      <c r="AA24" s="22"/>
      <c r="AB24" s="23"/>
      <c r="AC24" s="21"/>
      <c r="AD24" s="22"/>
      <c r="AE24" s="23"/>
      <c r="AF24" s="21"/>
      <c r="AG24" s="24"/>
      <c r="AH24" s="26"/>
      <c r="AI24" s="175" t="str">
        <f t="shared" si="19"/>
        <v/>
      </c>
      <c r="AJ24" s="176"/>
      <c r="AK24" s="177"/>
      <c r="AL24" s="6"/>
      <c r="AM24" s="178" t="str">
        <f t="shared" si="20"/>
        <v/>
      </c>
      <c r="AN24" s="179"/>
      <c r="AO24" s="181"/>
      <c r="AP24" s="6"/>
      <c r="AQ24" s="178" t="str">
        <f t="shared" si="0"/>
        <v/>
      </c>
      <c r="AR24" s="179"/>
      <c r="AS24" s="180"/>
      <c r="AT24" s="6"/>
      <c r="AU24" s="20"/>
      <c r="AV24" s="21"/>
      <c r="AW24" s="22"/>
      <c r="AX24" s="23"/>
      <c r="AY24" s="21"/>
      <c r="AZ24" s="22"/>
      <c r="BA24" s="23"/>
      <c r="BB24" s="21"/>
      <c r="BC24" s="24"/>
      <c r="BD24" s="25"/>
      <c r="BE24" s="20"/>
      <c r="BF24" s="21"/>
      <c r="BG24" s="22"/>
      <c r="BH24" s="23"/>
      <c r="BI24" s="21"/>
      <c r="BJ24" s="22"/>
      <c r="BK24" s="23"/>
      <c r="BL24" s="21"/>
      <c r="BM24" s="24"/>
      <c r="BN24" s="26"/>
      <c r="BO24" s="175" t="str">
        <f t="shared" si="21"/>
        <v/>
      </c>
      <c r="BP24" s="176"/>
      <c r="BQ24" s="177"/>
      <c r="BR24" s="6"/>
      <c r="BS24" s="178" t="str">
        <f t="shared" si="23"/>
        <v/>
      </c>
      <c r="BT24" s="179"/>
      <c r="BU24" s="181"/>
      <c r="BV24" s="6"/>
      <c r="BW24" s="178" t="str">
        <f t="shared" si="2"/>
        <v/>
      </c>
      <c r="BX24" s="179"/>
      <c r="BY24" s="180"/>
      <c r="BZ24" s="6"/>
      <c r="CA24" s="204"/>
      <c r="CB24" s="205"/>
      <c r="CC24" s="205"/>
      <c r="CD24" s="205"/>
      <c r="CE24" s="6"/>
      <c r="CF24" s="197" t="str">
        <f t="shared" si="22"/>
        <v/>
      </c>
      <c r="CG24" s="198"/>
      <c r="CH24" s="199"/>
      <c r="CI24" s="6"/>
      <c r="CJ24" s="200" t="str">
        <f t="shared" si="3"/>
        <v/>
      </c>
      <c r="CK24" s="201"/>
      <c r="CL24" s="202"/>
      <c r="CM24" s="6"/>
      <c r="CN24" s="200" t="str">
        <f t="shared" si="4"/>
        <v/>
      </c>
      <c r="CO24" s="201"/>
      <c r="CP24" s="203"/>
      <c r="CQ24" s="6"/>
      <c r="CR24" s="195" t="str">
        <f t="shared" si="5"/>
        <v/>
      </c>
      <c r="CS24" s="196"/>
      <c r="CT24" s="8"/>
      <c r="CU24" s="216" t="str">
        <f t="shared" si="6"/>
        <v/>
      </c>
      <c r="CV24" s="217"/>
      <c r="CW24" s="218"/>
      <c r="CY24" s="27" t="str">
        <f t="shared" si="7"/>
        <v/>
      </c>
      <c r="CZ24" s="27" t="str">
        <f t="shared" si="8"/>
        <v/>
      </c>
      <c r="DA24" s="27" t="str">
        <f t="shared" si="9"/>
        <v/>
      </c>
      <c r="DC24" s="27" t="str">
        <f t="shared" si="10"/>
        <v/>
      </c>
      <c r="DD24" s="27" t="str">
        <f t="shared" si="11"/>
        <v/>
      </c>
      <c r="DE24" s="27" t="str">
        <f t="shared" si="12"/>
        <v/>
      </c>
      <c r="DG24" s="27" t="str">
        <f t="shared" si="13"/>
        <v/>
      </c>
      <c r="DH24" s="27" t="str">
        <f t="shared" si="14"/>
        <v/>
      </c>
      <c r="DI24" s="27" t="str">
        <f t="shared" si="15"/>
        <v/>
      </c>
      <c r="DK24" s="27" t="str">
        <f t="shared" si="16"/>
        <v/>
      </c>
      <c r="DL24" s="27" t="str">
        <f t="shared" si="17"/>
        <v/>
      </c>
      <c r="DM24" s="27" t="str">
        <f t="shared" si="18"/>
        <v/>
      </c>
      <c r="DO24" s="4">
        <v>20</v>
      </c>
    </row>
    <row r="25" spans="1:119" ht="15" customHeight="1" x14ac:dyDescent="0.25">
      <c r="A25" s="31"/>
      <c r="B25" s="31"/>
      <c r="C25" s="159" t="str">
        <f>IF(Definições!P27="","",DO25)</f>
        <v/>
      </c>
      <c r="D25" s="160"/>
      <c r="E25" s="161" t="str">
        <f>Definições!AP27</f>
        <v/>
      </c>
      <c r="F25" s="161"/>
      <c r="G25" s="161"/>
      <c r="H25" s="161"/>
      <c r="I25" s="161"/>
      <c r="J25" s="161"/>
      <c r="K25" s="161"/>
      <c r="L25" s="161"/>
      <c r="M25" s="162"/>
      <c r="N25" s="92"/>
      <c r="O25" s="20"/>
      <c r="P25" s="21"/>
      <c r="Q25" s="22"/>
      <c r="R25" s="23"/>
      <c r="S25" s="21"/>
      <c r="T25" s="22"/>
      <c r="U25" s="23"/>
      <c r="V25" s="21"/>
      <c r="W25" s="24"/>
      <c r="X25" s="25"/>
      <c r="Y25" s="20"/>
      <c r="Z25" s="21"/>
      <c r="AA25" s="22"/>
      <c r="AB25" s="23"/>
      <c r="AC25" s="21"/>
      <c r="AD25" s="22"/>
      <c r="AE25" s="23"/>
      <c r="AF25" s="21"/>
      <c r="AG25" s="24"/>
      <c r="AH25" s="26"/>
      <c r="AI25" s="175" t="str">
        <f t="shared" si="19"/>
        <v/>
      </c>
      <c r="AJ25" s="176"/>
      <c r="AK25" s="177"/>
      <c r="AL25" s="6"/>
      <c r="AM25" s="178" t="str">
        <f t="shared" si="20"/>
        <v/>
      </c>
      <c r="AN25" s="179"/>
      <c r="AO25" s="181"/>
      <c r="AP25" s="6"/>
      <c r="AQ25" s="178" t="str">
        <f t="shared" si="0"/>
        <v/>
      </c>
      <c r="AR25" s="179"/>
      <c r="AS25" s="180"/>
      <c r="AT25" s="6"/>
      <c r="AU25" s="20"/>
      <c r="AV25" s="21"/>
      <c r="AW25" s="22"/>
      <c r="AX25" s="23"/>
      <c r="AY25" s="21"/>
      <c r="AZ25" s="22"/>
      <c r="BA25" s="23"/>
      <c r="BB25" s="21"/>
      <c r="BC25" s="24"/>
      <c r="BD25" s="25"/>
      <c r="BE25" s="20"/>
      <c r="BF25" s="21"/>
      <c r="BG25" s="22"/>
      <c r="BH25" s="23"/>
      <c r="BI25" s="21"/>
      <c r="BJ25" s="22"/>
      <c r="BK25" s="23"/>
      <c r="BL25" s="21"/>
      <c r="BM25" s="24"/>
      <c r="BN25" s="26"/>
      <c r="BO25" s="175" t="str">
        <f t="shared" si="21"/>
        <v/>
      </c>
      <c r="BP25" s="176"/>
      <c r="BQ25" s="177"/>
      <c r="BR25" s="6"/>
      <c r="BS25" s="178" t="str">
        <f t="shared" si="23"/>
        <v/>
      </c>
      <c r="BT25" s="179"/>
      <c r="BU25" s="181"/>
      <c r="BV25" s="6"/>
      <c r="BW25" s="178" t="str">
        <f t="shared" si="2"/>
        <v/>
      </c>
      <c r="BX25" s="179"/>
      <c r="BY25" s="180"/>
      <c r="BZ25" s="6"/>
      <c r="CA25" s="204"/>
      <c r="CB25" s="205"/>
      <c r="CC25" s="205"/>
      <c r="CD25" s="205"/>
      <c r="CE25" s="6"/>
      <c r="CF25" s="197" t="str">
        <f t="shared" si="22"/>
        <v/>
      </c>
      <c r="CG25" s="198"/>
      <c r="CH25" s="199"/>
      <c r="CI25" s="6"/>
      <c r="CJ25" s="200" t="str">
        <f t="shared" si="3"/>
        <v/>
      </c>
      <c r="CK25" s="201"/>
      <c r="CL25" s="202"/>
      <c r="CM25" s="6"/>
      <c r="CN25" s="200" t="str">
        <f t="shared" si="4"/>
        <v/>
      </c>
      <c r="CO25" s="201"/>
      <c r="CP25" s="203"/>
      <c r="CQ25" s="6"/>
      <c r="CR25" s="195" t="str">
        <f t="shared" si="5"/>
        <v/>
      </c>
      <c r="CS25" s="196"/>
      <c r="CT25" s="8"/>
      <c r="CU25" s="216" t="str">
        <f t="shared" si="6"/>
        <v/>
      </c>
      <c r="CV25" s="217"/>
      <c r="CW25" s="218"/>
      <c r="CY25" s="27" t="str">
        <f t="shared" si="7"/>
        <v/>
      </c>
      <c r="CZ25" s="27" t="str">
        <f t="shared" si="8"/>
        <v/>
      </c>
      <c r="DA25" s="27" t="str">
        <f t="shared" si="9"/>
        <v/>
      </c>
      <c r="DC25" s="27" t="str">
        <f t="shared" si="10"/>
        <v/>
      </c>
      <c r="DD25" s="27" t="str">
        <f t="shared" si="11"/>
        <v/>
      </c>
      <c r="DE25" s="27" t="str">
        <f t="shared" si="12"/>
        <v/>
      </c>
      <c r="DG25" s="27" t="str">
        <f t="shared" si="13"/>
        <v/>
      </c>
      <c r="DH25" s="27" t="str">
        <f t="shared" si="14"/>
        <v/>
      </c>
      <c r="DI25" s="27" t="str">
        <f t="shared" si="15"/>
        <v/>
      </c>
      <c r="DK25" s="27" t="str">
        <f t="shared" si="16"/>
        <v/>
      </c>
      <c r="DL25" s="27" t="str">
        <f t="shared" si="17"/>
        <v/>
      </c>
      <c r="DM25" s="27" t="str">
        <f t="shared" si="18"/>
        <v/>
      </c>
      <c r="DO25" s="4">
        <v>21</v>
      </c>
    </row>
    <row r="26" spans="1:119" ht="15" customHeight="1" x14ac:dyDescent="0.25">
      <c r="A26" s="31"/>
      <c r="B26" s="31"/>
      <c r="C26" s="159" t="str">
        <f>IF(Definições!P28="","",DO26)</f>
        <v/>
      </c>
      <c r="D26" s="160"/>
      <c r="E26" s="161" t="str">
        <f>Definições!AP28</f>
        <v/>
      </c>
      <c r="F26" s="161"/>
      <c r="G26" s="161"/>
      <c r="H26" s="161"/>
      <c r="I26" s="161"/>
      <c r="J26" s="161"/>
      <c r="K26" s="161"/>
      <c r="L26" s="161"/>
      <c r="M26" s="162"/>
      <c r="N26" s="92"/>
      <c r="O26" s="20"/>
      <c r="P26" s="21"/>
      <c r="Q26" s="22"/>
      <c r="R26" s="23"/>
      <c r="S26" s="21"/>
      <c r="T26" s="22"/>
      <c r="U26" s="23"/>
      <c r="V26" s="21"/>
      <c r="W26" s="24"/>
      <c r="X26" s="25"/>
      <c r="Y26" s="20"/>
      <c r="Z26" s="21"/>
      <c r="AA26" s="22"/>
      <c r="AB26" s="23"/>
      <c r="AC26" s="21"/>
      <c r="AD26" s="22"/>
      <c r="AE26" s="23"/>
      <c r="AF26" s="21"/>
      <c r="AG26" s="24"/>
      <c r="AH26" s="26"/>
      <c r="AI26" s="175" t="str">
        <f t="shared" si="19"/>
        <v/>
      </c>
      <c r="AJ26" s="176"/>
      <c r="AK26" s="177"/>
      <c r="AL26" s="6"/>
      <c r="AM26" s="178" t="str">
        <f t="shared" si="20"/>
        <v/>
      </c>
      <c r="AN26" s="179"/>
      <c r="AO26" s="181"/>
      <c r="AP26" s="6"/>
      <c r="AQ26" s="178" t="str">
        <f t="shared" si="0"/>
        <v/>
      </c>
      <c r="AR26" s="179"/>
      <c r="AS26" s="180"/>
      <c r="AT26" s="6"/>
      <c r="AU26" s="20"/>
      <c r="AV26" s="21"/>
      <c r="AW26" s="22"/>
      <c r="AX26" s="23"/>
      <c r="AY26" s="21"/>
      <c r="AZ26" s="22"/>
      <c r="BA26" s="23"/>
      <c r="BB26" s="21"/>
      <c r="BC26" s="24"/>
      <c r="BD26" s="25"/>
      <c r="BE26" s="20"/>
      <c r="BF26" s="21"/>
      <c r="BG26" s="22"/>
      <c r="BH26" s="23"/>
      <c r="BI26" s="21"/>
      <c r="BJ26" s="22"/>
      <c r="BK26" s="23"/>
      <c r="BL26" s="21"/>
      <c r="BM26" s="24"/>
      <c r="BN26" s="26"/>
      <c r="BO26" s="175" t="str">
        <f t="shared" si="21"/>
        <v/>
      </c>
      <c r="BP26" s="176"/>
      <c r="BQ26" s="177"/>
      <c r="BR26" s="6"/>
      <c r="BS26" s="178" t="str">
        <f t="shared" si="23"/>
        <v/>
      </c>
      <c r="BT26" s="179"/>
      <c r="BU26" s="181"/>
      <c r="BV26" s="6"/>
      <c r="BW26" s="178" t="str">
        <f t="shared" si="2"/>
        <v/>
      </c>
      <c r="BX26" s="179"/>
      <c r="BY26" s="180"/>
      <c r="BZ26" s="6"/>
      <c r="CA26" s="204"/>
      <c r="CB26" s="205"/>
      <c r="CC26" s="205"/>
      <c r="CD26" s="205"/>
      <c r="CE26" s="6"/>
      <c r="CF26" s="197" t="str">
        <f t="shared" si="22"/>
        <v/>
      </c>
      <c r="CG26" s="198"/>
      <c r="CH26" s="199"/>
      <c r="CI26" s="6"/>
      <c r="CJ26" s="200" t="str">
        <f t="shared" si="3"/>
        <v/>
      </c>
      <c r="CK26" s="201"/>
      <c r="CL26" s="202"/>
      <c r="CM26" s="6"/>
      <c r="CN26" s="200" t="str">
        <f t="shared" si="4"/>
        <v/>
      </c>
      <c r="CO26" s="201"/>
      <c r="CP26" s="203"/>
      <c r="CQ26" s="6"/>
      <c r="CR26" s="195" t="str">
        <f t="shared" si="5"/>
        <v/>
      </c>
      <c r="CS26" s="196"/>
      <c r="CT26" s="8"/>
      <c r="CU26" s="216" t="str">
        <f t="shared" si="6"/>
        <v/>
      </c>
      <c r="CV26" s="217"/>
      <c r="CW26" s="218"/>
      <c r="CY26" s="27" t="str">
        <f t="shared" si="7"/>
        <v/>
      </c>
      <c r="CZ26" s="27" t="str">
        <f t="shared" si="8"/>
        <v/>
      </c>
      <c r="DA26" s="27" t="str">
        <f t="shared" si="9"/>
        <v/>
      </c>
      <c r="DC26" s="27" t="str">
        <f t="shared" si="10"/>
        <v/>
      </c>
      <c r="DD26" s="27" t="str">
        <f t="shared" si="11"/>
        <v/>
      </c>
      <c r="DE26" s="27" t="str">
        <f t="shared" si="12"/>
        <v/>
      </c>
      <c r="DG26" s="27" t="str">
        <f t="shared" si="13"/>
        <v/>
      </c>
      <c r="DH26" s="27" t="str">
        <f t="shared" si="14"/>
        <v/>
      </c>
      <c r="DI26" s="27" t="str">
        <f t="shared" si="15"/>
        <v/>
      </c>
      <c r="DK26" s="27" t="str">
        <f t="shared" si="16"/>
        <v/>
      </c>
      <c r="DL26" s="27" t="str">
        <f t="shared" si="17"/>
        <v/>
      </c>
      <c r="DM26" s="27" t="str">
        <f t="shared" si="18"/>
        <v/>
      </c>
      <c r="DO26" s="4">
        <v>22</v>
      </c>
    </row>
    <row r="27" spans="1:119" ht="15" customHeight="1" x14ac:dyDescent="0.25">
      <c r="A27" s="33"/>
      <c r="B27" s="31"/>
      <c r="C27" s="159" t="str">
        <f>IF(Definições!P29="","",DO27)</f>
        <v/>
      </c>
      <c r="D27" s="160"/>
      <c r="E27" s="161" t="str">
        <f>Definições!AP29</f>
        <v/>
      </c>
      <c r="F27" s="161"/>
      <c r="G27" s="161"/>
      <c r="H27" s="161"/>
      <c r="I27" s="161"/>
      <c r="J27" s="161"/>
      <c r="K27" s="161"/>
      <c r="L27" s="161"/>
      <c r="M27" s="162"/>
      <c r="N27" s="92"/>
      <c r="O27" s="20"/>
      <c r="P27" s="21"/>
      <c r="Q27" s="22"/>
      <c r="R27" s="23"/>
      <c r="S27" s="21"/>
      <c r="T27" s="22"/>
      <c r="U27" s="23"/>
      <c r="V27" s="21"/>
      <c r="W27" s="24"/>
      <c r="X27" s="25"/>
      <c r="Y27" s="20"/>
      <c r="Z27" s="21"/>
      <c r="AA27" s="22"/>
      <c r="AB27" s="23"/>
      <c r="AC27" s="21"/>
      <c r="AD27" s="22"/>
      <c r="AE27" s="23"/>
      <c r="AF27" s="21"/>
      <c r="AG27" s="24"/>
      <c r="AH27" s="26"/>
      <c r="AI27" s="175" t="str">
        <f t="shared" si="19"/>
        <v/>
      </c>
      <c r="AJ27" s="176"/>
      <c r="AK27" s="177"/>
      <c r="AL27" s="6"/>
      <c r="AM27" s="178" t="str">
        <f t="shared" si="20"/>
        <v/>
      </c>
      <c r="AN27" s="179"/>
      <c r="AO27" s="181"/>
      <c r="AP27" s="6"/>
      <c r="AQ27" s="178" t="str">
        <f t="shared" si="0"/>
        <v/>
      </c>
      <c r="AR27" s="179"/>
      <c r="AS27" s="180"/>
      <c r="AT27" s="6"/>
      <c r="AU27" s="20"/>
      <c r="AV27" s="21"/>
      <c r="AW27" s="22"/>
      <c r="AX27" s="23"/>
      <c r="AY27" s="21"/>
      <c r="AZ27" s="22"/>
      <c r="BA27" s="23"/>
      <c r="BB27" s="21"/>
      <c r="BC27" s="24"/>
      <c r="BD27" s="25"/>
      <c r="BE27" s="20"/>
      <c r="BF27" s="21"/>
      <c r="BG27" s="22"/>
      <c r="BH27" s="23"/>
      <c r="BI27" s="21"/>
      <c r="BJ27" s="22"/>
      <c r="BK27" s="23"/>
      <c r="BL27" s="21"/>
      <c r="BM27" s="24"/>
      <c r="BN27" s="26"/>
      <c r="BO27" s="175" t="str">
        <f t="shared" si="21"/>
        <v/>
      </c>
      <c r="BP27" s="176"/>
      <c r="BQ27" s="177"/>
      <c r="BR27" s="6"/>
      <c r="BS27" s="178" t="str">
        <f t="shared" si="23"/>
        <v/>
      </c>
      <c r="BT27" s="179"/>
      <c r="BU27" s="181"/>
      <c r="BV27" s="6"/>
      <c r="BW27" s="178" t="str">
        <f t="shared" si="2"/>
        <v/>
      </c>
      <c r="BX27" s="179"/>
      <c r="BY27" s="180"/>
      <c r="BZ27" s="6"/>
      <c r="CA27" s="204"/>
      <c r="CB27" s="205"/>
      <c r="CC27" s="205"/>
      <c r="CD27" s="205"/>
      <c r="CE27" s="6"/>
      <c r="CF27" s="197" t="str">
        <f t="shared" si="22"/>
        <v/>
      </c>
      <c r="CG27" s="198"/>
      <c r="CH27" s="199"/>
      <c r="CI27" s="6"/>
      <c r="CJ27" s="200" t="str">
        <f t="shared" si="3"/>
        <v/>
      </c>
      <c r="CK27" s="201"/>
      <c r="CL27" s="202"/>
      <c r="CM27" s="6"/>
      <c r="CN27" s="200" t="str">
        <f t="shared" si="4"/>
        <v/>
      </c>
      <c r="CO27" s="201"/>
      <c r="CP27" s="203"/>
      <c r="CQ27" s="6"/>
      <c r="CR27" s="195" t="str">
        <f t="shared" si="5"/>
        <v/>
      </c>
      <c r="CS27" s="196"/>
      <c r="CT27" s="8"/>
      <c r="CU27" s="216" t="str">
        <f t="shared" si="6"/>
        <v/>
      </c>
      <c r="CV27" s="217"/>
      <c r="CW27" s="218"/>
      <c r="CY27" s="27" t="str">
        <f t="shared" si="7"/>
        <v/>
      </c>
      <c r="CZ27" s="27" t="str">
        <f t="shared" si="8"/>
        <v/>
      </c>
      <c r="DA27" s="27" t="str">
        <f t="shared" si="9"/>
        <v/>
      </c>
      <c r="DC27" s="27" t="str">
        <f t="shared" si="10"/>
        <v/>
      </c>
      <c r="DD27" s="27" t="str">
        <f t="shared" si="11"/>
        <v/>
      </c>
      <c r="DE27" s="27" t="str">
        <f t="shared" si="12"/>
        <v/>
      </c>
      <c r="DG27" s="27" t="str">
        <f t="shared" si="13"/>
        <v/>
      </c>
      <c r="DH27" s="27" t="str">
        <f t="shared" si="14"/>
        <v/>
      </c>
      <c r="DI27" s="27" t="str">
        <f t="shared" si="15"/>
        <v/>
      </c>
      <c r="DK27" s="27" t="str">
        <f t="shared" si="16"/>
        <v/>
      </c>
      <c r="DL27" s="27" t="str">
        <f t="shared" si="17"/>
        <v/>
      </c>
      <c r="DM27" s="27" t="str">
        <f t="shared" si="18"/>
        <v/>
      </c>
      <c r="DO27" s="4">
        <v>23</v>
      </c>
    </row>
    <row r="28" spans="1:119" ht="15" customHeight="1" x14ac:dyDescent="0.25">
      <c r="A28" s="31"/>
      <c r="B28" s="34"/>
      <c r="C28" s="159" t="str">
        <f>IF(Definições!P30="","",DO28)</f>
        <v/>
      </c>
      <c r="D28" s="160"/>
      <c r="E28" s="161" t="str">
        <f>Definições!AP30</f>
        <v/>
      </c>
      <c r="F28" s="161"/>
      <c r="G28" s="161"/>
      <c r="H28" s="161"/>
      <c r="I28" s="161"/>
      <c r="J28" s="161"/>
      <c r="K28" s="161"/>
      <c r="L28" s="161"/>
      <c r="M28" s="162"/>
      <c r="N28" s="91"/>
      <c r="O28" s="20"/>
      <c r="P28" s="21"/>
      <c r="Q28" s="22"/>
      <c r="R28" s="23"/>
      <c r="S28" s="21"/>
      <c r="T28" s="22"/>
      <c r="U28" s="23"/>
      <c r="V28" s="21"/>
      <c r="W28" s="24"/>
      <c r="X28" s="25"/>
      <c r="Y28" s="20"/>
      <c r="Z28" s="21"/>
      <c r="AA28" s="22"/>
      <c r="AB28" s="23"/>
      <c r="AC28" s="21"/>
      <c r="AD28" s="22"/>
      <c r="AE28" s="23"/>
      <c r="AF28" s="21"/>
      <c r="AG28" s="24"/>
      <c r="AH28" s="26"/>
      <c r="AI28" s="175" t="str">
        <f t="shared" si="19"/>
        <v/>
      </c>
      <c r="AJ28" s="176"/>
      <c r="AK28" s="177"/>
      <c r="AL28" s="6"/>
      <c r="AM28" s="178" t="str">
        <f t="shared" si="20"/>
        <v/>
      </c>
      <c r="AN28" s="179"/>
      <c r="AO28" s="181"/>
      <c r="AP28" s="6"/>
      <c r="AQ28" s="178" t="str">
        <f t="shared" si="0"/>
        <v/>
      </c>
      <c r="AR28" s="179"/>
      <c r="AS28" s="180"/>
      <c r="AT28" s="6"/>
      <c r="AU28" s="20"/>
      <c r="AV28" s="21"/>
      <c r="AW28" s="22"/>
      <c r="AX28" s="23"/>
      <c r="AY28" s="21"/>
      <c r="AZ28" s="22"/>
      <c r="BA28" s="23"/>
      <c r="BB28" s="21"/>
      <c r="BC28" s="24"/>
      <c r="BD28" s="25"/>
      <c r="BE28" s="20"/>
      <c r="BF28" s="21"/>
      <c r="BG28" s="22"/>
      <c r="BH28" s="23"/>
      <c r="BI28" s="21"/>
      <c r="BJ28" s="22"/>
      <c r="BK28" s="23"/>
      <c r="BL28" s="21"/>
      <c r="BM28" s="24"/>
      <c r="BN28" s="26"/>
      <c r="BO28" s="175" t="str">
        <f t="shared" si="21"/>
        <v/>
      </c>
      <c r="BP28" s="176"/>
      <c r="BQ28" s="177"/>
      <c r="BR28" s="6"/>
      <c r="BS28" s="178" t="str">
        <f t="shared" si="23"/>
        <v/>
      </c>
      <c r="BT28" s="179"/>
      <c r="BU28" s="181"/>
      <c r="BV28" s="6"/>
      <c r="BW28" s="178" t="str">
        <f t="shared" si="2"/>
        <v/>
      </c>
      <c r="BX28" s="179"/>
      <c r="BY28" s="180"/>
      <c r="BZ28" s="6"/>
      <c r="CA28" s="204"/>
      <c r="CB28" s="205"/>
      <c r="CC28" s="205"/>
      <c r="CD28" s="205"/>
      <c r="CE28" s="6"/>
      <c r="CF28" s="197" t="str">
        <f t="shared" si="22"/>
        <v/>
      </c>
      <c r="CG28" s="198"/>
      <c r="CH28" s="199"/>
      <c r="CI28" s="6"/>
      <c r="CJ28" s="200" t="str">
        <f t="shared" si="3"/>
        <v/>
      </c>
      <c r="CK28" s="201"/>
      <c r="CL28" s="202"/>
      <c r="CM28" s="6"/>
      <c r="CN28" s="200" t="str">
        <f t="shared" si="4"/>
        <v/>
      </c>
      <c r="CO28" s="201"/>
      <c r="CP28" s="203"/>
      <c r="CQ28" s="6"/>
      <c r="CR28" s="195" t="str">
        <f t="shared" si="5"/>
        <v/>
      </c>
      <c r="CS28" s="196"/>
      <c r="CT28" s="8"/>
      <c r="CU28" s="216" t="str">
        <f t="shared" si="6"/>
        <v/>
      </c>
      <c r="CV28" s="217"/>
      <c r="CW28" s="218"/>
      <c r="CY28" s="27" t="str">
        <f t="shared" si="7"/>
        <v/>
      </c>
      <c r="CZ28" s="27" t="str">
        <f t="shared" si="8"/>
        <v/>
      </c>
      <c r="DA28" s="27" t="str">
        <f t="shared" si="9"/>
        <v/>
      </c>
      <c r="DC28" s="27" t="str">
        <f t="shared" si="10"/>
        <v/>
      </c>
      <c r="DD28" s="27" t="str">
        <f t="shared" si="11"/>
        <v/>
      </c>
      <c r="DE28" s="27" t="str">
        <f t="shared" si="12"/>
        <v/>
      </c>
      <c r="DG28" s="27" t="str">
        <f t="shared" si="13"/>
        <v/>
      </c>
      <c r="DH28" s="27" t="str">
        <f t="shared" si="14"/>
        <v/>
      </c>
      <c r="DI28" s="27" t="str">
        <f t="shared" si="15"/>
        <v/>
      </c>
      <c r="DK28" s="27" t="str">
        <f t="shared" si="16"/>
        <v/>
      </c>
      <c r="DL28" s="27" t="str">
        <f t="shared" si="17"/>
        <v/>
      </c>
      <c r="DM28" s="27" t="str">
        <f t="shared" si="18"/>
        <v/>
      </c>
      <c r="DO28" s="4">
        <v>24</v>
      </c>
    </row>
    <row r="29" spans="1:119" ht="15" customHeight="1" x14ac:dyDescent="0.25">
      <c r="B29" s="36"/>
      <c r="C29" s="158" t="s">
        <v>121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36"/>
    </row>
    <row r="30" spans="1:119" ht="15" customHeight="1" x14ac:dyDescent="0.25">
      <c r="B30" s="36"/>
      <c r="C30" s="158" t="s">
        <v>120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36"/>
    </row>
    <row r="31" spans="1:119" ht="15" customHeight="1" x14ac:dyDescent="0.25"/>
    <row r="32" spans="1:119" ht="15" hidden="1" customHeight="1" x14ac:dyDescent="0.25"/>
    <row r="33" spans="102:224" ht="15" hidden="1" customHeight="1" x14ac:dyDescent="0.25"/>
    <row r="34" spans="102:224" ht="15" hidden="1" customHeight="1" x14ac:dyDescent="0.25"/>
    <row r="35" spans="102:224" ht="15" hidden="1" customHeight="1" x14ac:dyDescent="0.25"/>
    <row r="36" spans="102:224" ht="15" hidden="1" customHeight="1" x14ac:dyDescent="0.25">
      <c r="CX36" s="19"/>
      <c r="DB36" s="19"/>
      <c r="DF36" s="19"/>
      <c r="DJ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</row>
    <row r="37" spans="102:224" ht="15" hidden="1" customHeight="1" x14ac:dyDescent="0.25">
      <c r="CX37" s="19"/>
      <c r="DB37" s="19"/>
      <c r="DJ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</row>
  </sheetData>
  <sheetProtection algorithmName="SHA-512" hashValue="m3x/LP2V5TlfhcnQAUbWpcSV0rYbgevc6bskCRsl98V2VeXvVwTIg4K7qwQiH6Qdt2X7g/19NWOFCGv3nmhUoQ==" saltValue="KstFMMFgmI5P6FdsvRgB2w==" spinCount="100000" sheet="1" objects="1" scenarios="1" selectLockedCells="1"/>
  <dataConsolidate/>
  <mergeCells count="403">
    <mergeCell ref="BS10:BU10"/>
    <mergeCell ref="BW10:BY10"/>
    <mergeCell ref="CC8:CD8"/>
    <mergeCell ref="BE2:BM2"/>
    <mergeCell ref="CA2:CP3"/>
    <mergeCell ref="BK3:BM3"/>
    <mergeCell ref="BO4:BQ4"/>
    <mergeCell ref="BS4:BU4"/>
    <mergeCell ref="BW4:BY4"/>
    <mergeCell ref="BO5:BQ5"/>
    <mergeCell ref="BS5:BU5"/>
    <mergeCell ref="BW5:BY5"/>
    <mergeCell ref="CN5:CP5"/>
    <mergeCell ref="CF4:CH4"/>
    <mergeCell ref="CJ4:CL4"/>
    <mergeCell ref="CU28:CW28"/>
    <mergeCell ref="CA28:CB28"/>
    <mergeCell ref="AM28:AO28"/>
    <mergeCell ref="AQ28:AS28"/>
    <mergeCell ref="BO28:BQ28"/>
    <mergeCell ref="BS28:BU28"/>
    <mergeCell ref="BW28:BY28"/>
    <mergeCell ref="Y2:AG2"/>
    <mergeCell ref="Y3:AA3"/>
    <mergeCell ref="AB3:AD3"/>
    <mergeCell ref="AE3:AG3"/>
    <mergeCell ref="CN4:CP4"/>
    <mergeCell ref="CR26:CS26"/>
    <mergeCell ref="CU26:CW26"/>
    <mergeCell ref="CA26:CB26"/>
    <mergeCell ref="CC26:CD26"/>
    <mergeCell ref="CF26:CH26"/>
    <mergeCell ref="CJ26:CL26"/>
    <mergeCell ref="CN26:CP26"/>
    <mergeCell ref="AI26:AK26"/>
    <mergeCell ref="AM26:AO26"/>
    <mergeCell ref="AQ26:AS26"/>
    <mergeCell ref="BO26:BQ26"/>
    <mergeCell ref="BS26:BU26"/>
    <mergeCell ref="AI28:AK28"/>
    <mergeCell ref="CA27:CB27"/>
    <mergeCell ref="CC27:CD27"/>
    <mergeCell ref="CF27:CH27"/>
    <mergeCell ref="CJ27:CL27"/>
    <mergeCell ref="CN27:CP27"/>
    <mergeCell ref="CR27:CS27"/>
    <mergeCell ref="AI27:AK27"/>
    <mergeCell ref="AM27:AO27"/>
    <mergeCell ref="AQ27:AS27"/>
    <mergeCell ref="BO27:BQ27"/>
    <mergeCell ref="BS27:BU27"/>
    <mergeCell ref="BW27:BY27"/>
    <mergeCell ref="CF28:CH28"/>
    <mergeCell ref="CJ28:CL28"/>
    <mergeCell ref="CN28:CP28"/>
    <mergeCell ref="CR28:CS28"/>
    <mergeCell ref="CC28:CD28"/>
    <mergeCell ref="BW26:BY26"/>
    <mergeCell ref="CU27:CW27"/>
    <mergeCell ref="C26:D26"/>
    <mergeCell ref="E26:M26"/>
    <mergeCell ref="CA25:CB25"/>
    <mergeCell ref="CC25:CD25"/>
    <mergeCell ref="CF25:CH25"/>
    <mergeCell ref="CJ25:CL25"/>
    <mergeCell ref="AI25:AK25"/>
    <mergeCell ref="AM25:AO25"/>
    <mergeCell ref="AQ25:AS25"/>
    <mergeCell ref="BO25:BQ25"/>
    <mergeCell ref="BS25:BU25"/>
    <mergeCell ref="BW25:BY25"/>
    <mergeCell ref="C25:D25"/>
    <mergeCell ref="E25:M25"/>
    <mergeCell ref="C27:D27"/>
    <mergeCell ref="E27:M27"/>
    <mergeCell ref="CU24:CW24"/>
    <mergeCell ref="CA24:CB24"/>
    <mergeCell ref="AM24:AO24"/>
    <mergeCell ref="AQ24:AS24"/>
    <mergeCell ref="BO24:BQ24"/>
    <mergeCell ref="BS24:BU24"/>
    <mergeCell ref="BW24:BY24"/>
    <mergeCell ref="CN25:CP25"/>
    <mergeCell ref="CR25:CS25"/>
    <mergeCell ref="CU25:CW25"/>
    <mergeCell ref="CC24:CD24"/>
    <mergeCell ref="AI24:AK24"/>
    <mergeCell ref="CA23:CB23"/>
    <mergeCell ref="CC23:CD23"/>
    <mergeCell ref="CF23:CH23"/>
    <mergeCell ref="CJ23:CL23"/>
    <mergeCell ref="CN23:CP23"/>
    <mergeCell ref="CR23:CS23"/>
    <mergeCell ref="AI23:AK23"/>
    <mergeCell ref="AM23:AO23"/>
    <mergeCell ref="AQ23:AS23"/>
    <mergeCell ref="BO23:BQ23"/>
    <mergeCell ref="BS23:BU23"/>
    <mergeCell ref="BW23:BY23"/>
    <mergeCell ref="CF24:CH24"/>
    <mergeCell ref="CJ24:CL24"/>
    <mergeCell ref="CN24:CP24"/>
    <mergeCell ref="CR24:CS24"/>
    <mergeCell ref="CR22:CS22"/>
    <mergeCell ref="CU22:CW22"/>
    <mergeCell ref="C23:D23"/>
    <mergeCell ref="E23:M23"/>
    <mergeCell ref="CA22:CB22"/>
    <mergeCell ref="CC22:CD22"/>
    <mergeCell ref="CF22:CH22"/>
    <mergeCell ref="CJ22:CL22"/>
    <mergeCell ref="CN22:CP22"/>
    <mergeCell ref="AI22:AK22"/>
    <mergeCell ref="AM22:AO22"/>
    <mergeCell ref="AQ22:AS22"/>
    <mergeCell ref="BO22:BQ22"/>
    <mergeCell ref="BS22:BU22"/>
    <mergeCell ref="BW22:BY22"/>
    <mergeCell ref="CU23:CW23"/>
    <mergeCell ref="C22:D22"/>
    <mergeCell ref="E22:M22"/>
    <mergeCell ref="AI20:AK20"/>
    <mergeCell ref="CF20:CH20"/>
    <mergeCell ref="CJ20:CL20"/>
    <mergeCell ref="CN20:CP20"/>
    <mergeCell ref="CR20:CS20"/>
    <mergeCell ref="CA21:CB21"/>
    <mergeCell ref="CC21:CD21"/>
    <mergeCell ref="CF21:CH21"/>
    <mergeCell ref="CJ21:CL21"/>
    <mergeCell ref="AI21:AK21"/>
    <mergeCell ref="AM21:AO21"/>
    <mergeCell ref="AQ21:AS21"/>
    <mergeCell ref="BO21:BQ21"/>
    <mergeCell ref="BS21:BU21"/>
    <mergeCell ref="BW21:BY21"/>
    <mergeCell ref="CC20:CD20"/>
    <mergeCell ref="CU20:CW20"/>
    <mergeCell ref="CA20:CB20"/>
    <mergeCell ref="AM20:AO20"/>
    <mergeCell ref="AQ20:AS20"/>
    <mergeCell ref="BO20:BQ20"/>
    <mergeCell ref="BS20:BU20"/>
    <mergeCell ref="BW20:BY20"/>
    <mergeCell ref="CN21:CP21"/>
    <mergeCell ref="CR21:CS21"/>
    <mergeCell ref="CU21:CW21"/>
    <mergeCell ref="CJ19:CL19"/>
    <mergeCell ref="CN19:CP19"/>
    <mergeCell ref="CR19:CS19"/>
    <mergeCell ref="AI19:AK19"/>
    <mergeCell ref="AM19:AO19"/>
    <mergeCell ref="AQ19:AS19"/>
    <mergeCell ref="BO19:BQ19"/>
    <mergeCell ref="BS19:BU19"/>
    <mergeCell ref="BW19:BY19"/>
    <mergeCell ref="CR18:CS18"/>
    <mergeCell ref="BO15:BQ15"/>
    <mergeCell ref="BS15:BU15"/>
    <mergeCell ref="BW15:BY15"/>
    <mergeCell ref="CU18:CW18"/>
    <mergeCell ref="C19:D19"/>
    <mergeCell ref="E19:M19"/>
    <mergeCell ref="CA18:CB18"/>
    <mergeCell ref="CC18:CD18"/>
    <mergeCell ref="CF18:CH18"/>
    <mergeCell ref="CJ18:CL18"/>
    <mergeCell ref="CN18:CP18"/>
    <mergeCell ref="AI18:AK18"/>
    <mergeCell ref="AM18:AO18"/>
    <mergeCell ref="AQ18:AS18"/>
    <mergeCell ref="BO18:BQ18"/>
    <mergeCell ref="BS18:BU18"/>
    <mergeCell ref="BW18:BY18"/>
    <mergeCell ref="CU19:CW19"/>
    <mergeCell ref="C18:D18"/>
    <mergeCell ref="E18:M18"/>
    <mergeCell ref="CA19:CB19"/>
    <mergeCell ref="CC19:CD19"/>
    <mergeCell ref="CF19:CH19"/>
    <mergeCell ref="AI16:AK16"/>
    <mergeCell ref="CF16:CH16"/>
    <mergeCell ref="CJ16:CL16"/>
    <mergeCell ref="CN16:CP16"/>
    <mergeCell ref="CR16:CS16"/>
    <mergeCell ref="CA17:CB17"/>
    <mergeCell ref="CC17:CD17"/>
    <mergeCell ref="AI17:AK17"/>
    <mergeCell ref="AM17:AO17"/>
    <mergeCell ref="AQ17:AS17"/>
    <mergeCell ref="BO17:BQ17"/>
    <mergeCell ref="BS17:BU17"/>
    <mergeCell ref="BW17:BY17"/>
    <mergeCell ref="CC16:CD16"/>
    <mergeCell ref="CF17:CH17"/>
    <mergeCell ref="CJ17:CL17"/>
    <mergeCell ref="CU16:CW16"/>
    <mergeCell ref="CA16:CB16"/>
    <mergeCell ref="AM16:AO16"/>
    <mergeCell ref="AQ16:AS16"/>
    <mergeCell ref="BO16:BQ16"/>
    <mergeCell ref="BS16:BU16"/>
    <mergeCell ref="BW16:BY16"/>
    <mergeCell ref="CN17:CP17"/>
    <mergeCell ref="CR17:CS17"/>
    <mergeCell ref="CU17:CW17"/>
    <mergeCell ref="CU14:CW14"/>
    <mergeCell ref="C15:D15"/>
    <mergeCell ref="E15:M15"/>
    <mergeCell ref="CA14:CB14"/>
    <mergeCell ref="CC14:CD14"/>
    <mergeCell ref="CF14:CH14"/>
    <mergeCell ref="CJ14:CL14"/>
    <mergeCell ref="CN14:CP14"/>
    <mergeCell ref="AI14:AK14"/>
    <mergeCell ref="AM14:AO14"/>
    <mergeCell ref="AQ14:AS14"/>
    <mergeCell ref="BO14:BQ14"/>
    <mergeCell ref="BS14:BU14"/>
    <mergeCell ref="BW14:BY14"/>
    <mergeCell ref="CU15:CW15"/>
    <mergeCell ref="CA15:CB15"/>
    <mergeCell ref="CC15:CD15"/>
    <mergeCell ref="CF15:CH15"/>
    <mergeCell ref="CJ15:CL15"/>
    <mergeCell ref="CN15:CP15"/>
    <mergeCell ref="CR15:CS15"/>
    <mergeCell ref="AI15:AK15"/>
    <mergeCell ref="AM15:AO15"/>
    <mergeCell ref="AQ15:AS15"/>
    <mergeCell ref="AI13:AK13"/>
    <mergeCell ref="AM13:AO13"/>
    <mergeCell ref="AQ13:AS13"/>
    <mergeCell ref="BO13:BQ13"/>
    <mergeCell ref="BS13:BU13"/>
    <mergeCell ref="BW13:BY13"/>
    <mergeCell ref="C13:D13"/>
    <mergeCell ref="E13:M13"/>
    <mergeCell ref="CR14:CS14"/>
    <mergeCell ref="BO12:BQ12"/>
    <mergeCell ref="BS12:BU12"/>
    <mergeCell ref="BW12:BY12"/>
    <mergeCell ref="CN13:CP13"/>
    <mergeCell ref="CR13:CS13"/>
    <mergeCell ref="CU13:CW13"/>
    <mergeCell ref="CA13:CB13"/>
    <mergeCell ref="CC13:CD13"/>
    <mergeCell ref="CF13:CH13"/>
    <mergeCell ref="CJ13:CL13"/>
    <mergeCell ref="CC12:CD12"/>
    <mergeCell ref="CU11:CW11"/>
    <mergeCell ref="C12:D12"/>
    <mergeCell ref="E12:M12"/>
    <mergeCell ref="AI12:AK12"/>
    <mergeCell ref="CA11:CB11"/>
    <mergeCell ref="CC11:CD11"/>
    <mergeCell ref="CF11:CH11"/>
    <mergeCell ref="CJ11:CL11"/>
    <mergeCell ref="CN11:CP11"/>
    <mergeCell ref="CR11:CS11"/>
    <mergeCell ref="AI11:AK11"/>
    <mergeCell ref="AM11:AO11"/>
    <mergeCell ref="AQ11:AS11"/>
    <mergeCell ref="BO11:BQ11"/>
    <mergeCell ref="BS11:BU11"/>
    <mergeCell ref="BW11:BY11"/>
    <mergeCell ref="CF12:CH12"/>
    <mergeCell ref="CJ12:CL12"/>
    <mergeCell ref="CN12:CP12"/>
    <mergeCell ref="CR12:CS12"/>
    <mergeCell ref="CU12:CW12"/>
    <mergeCell ref="CA12:CB12"/>
    <mergeCell ref="AM12:AO12"/>
    <mergeCell ref="AQ12:AS12"/>
    <mergeCell ref="CU8:CW8"/>
    <mergeCell ref="CA8:CB8"/>
    <mergeCell ref="BO8:BQ8"/>
    <mergeCell ref="BS8:BU8"/>
    <mergeCell ref="BW8:BY8"/>
    <mergeCell ref="CN9:CP9"/>
    <mergeCell ref="CR9:CS9"/>
    <mergeCell ref="CU9:CW9"/>
    <mergeCell ref="C10:D10"/>
    <mergeCell ref="E10:M10"/>
    <mergeCell ref="CA9:CB9"/>
    <mergeCell ref="CC9:CD9"/>
    <mergeCell ref="CF9:CH9"/>
    <mergeCell ref="CJ9:CL9"/>
    <mergeCell ref="AI9:AK9"/>
    <mergeCell ref="AM9:AO9"/>
    <mergeCell ref="AQ9:AS9"/>
    <mergeCell ref="BO9:BQ9"/>
    <mergeCell ref="BS9:BU9"/>
    <mergeCell ref="BW9:BY9"/>
    <mergeCell ref="C9:D9"/>
    <mergeCell ref="E9:M9"/>
    <mergeCell ref="CR10:CS10"/>
    <mergeCell ref="CU10:CW10"/>
    <mergeCell ref="CU6:CW6"/>
    <mergeCell ref="C7:D7"/>
    <mergeCell ref="E7:M7"/>
    <mergeCell ref="CA6:CB6"/>
    <mergeCell ref="CC6:CD6"/>
    <mergeCell ref="CF6:CH6"/>
    <mergeCell ref="CJ6:CL6"/>
    <mergeCell ref="CN6:CP6"/>
    <mergeCell ref="AI6:AK6"/>
    <mergeCell ref="AM6:AO6"/>
    <mergeCell ref="AQ6:AS6"/>
    <mergeCell ref="BO6:BQ6"/>
    <mergeCell ref="BS6:BU6"/>
    <mergeCell ref="BW6:BY6"/>
    <mergeCell ref="CU7:CW7"/>
    <mergeCell ref="CA7:CB7"/>
    <mergeCell ref="CC7:CD7"/>
    <mergeCell ref="CF7:CH7"/>
    <mergeCell ref="CJ7:CL7"/>
    <mergeCell ref="CN7:CP7"/>
    <mergeCell ref="CR7:CS7"/>
    <mergeCell ref="AI7:AK7"/>
    <mergeCell ref="AM7:AO7"/>
    <mergeCell ref="BO7:BQ7"/>
    <mergeCell ref="CR3:CS3"/>
    <mergeCell ref="CU3:CW4"/>
    <mergeCell ref="AI4:AK4"/>
    <mergeCell ref="AM4:AO4"/>
    <mergeCell ref="BO2:BY3"/>
    <mergeCell ref="BE3:BG3"/>
    <mergeCell ref="BH3:BJ3"/>
    <mergeCell ref="CR5:CS5"/>
    <mergeCell ref="CU5:CW5"/>
    <mergeCell ref="CA5:CB5"/>
    <mergeCell ref="CC5:CD5"/>
    <mergeCell ref="CF5:CH5"/>
    <mergeCell ref="CJ5:CL5"/>
    <mergeCell ref="AI5:AK5"/>
    <mergeCell ref="AM5:AO5"/>
    <mergeCell ref="AQ5:AS5"/>
    <mergeCell ref="AU2:BC2"/>
    <mergeCell ref="AU3:AW3"/>
    <mergeCell ref="AX3:AZ3"/>
    <mergeCell ref="BA3:BC3"/>
    <mergeCell ref="AI10:AK10"/>
    <mergeCell ref="AM10:AO10"/>
    <mergeCell ref="AQ10:AS10"/>
    <mergeCell ref="C14:D14"/>
    <mergeCell ref="E14:M14"/>
    <mergeCell ref="CR4:CS4"/>
    <mergeCell ref="C5:D5"/>
    <mergeCell ref="E5:M5"/>
    <mergeCell ref="CA4:CB4"/>
    <mergeCell ref="CC4:CD4"/>
    <mergeCell ref="AQ4:AS4"/>
    <mergeCell ref="CR6:CS6"/>
    <mergeCell ref="BS7:BU7"/>
    <mergeCell ref="BW7:BY7"/>
    <mergeCell ref="CF8:CH8"/>
    <mergeCell ref="CJ8:CL8"/>
    <mergeCell ref="CN8:CP8"/>
    <mergeCell ref="CR8:CS8"/>
    <mergeCell ref="CA10:CB10"/>
    <mergeCell ref="CC10:CD10"/>
    <mergeCell ref="CF10:CH10"/>
    <mergeCell ref="CJ10:CL10"/>
    <mergeCell ref="CN10:CP10"/>
    <mergeCell ref="BO10:BQ10"/>
    <mergeCell ref="O2:W2"/>
    <mergeCell ref="AI2:AS3"/>
    <mergeCell ref="C6:D6"/>
    <mergeCell ref="E6:M6"/>
    <mergeCell ref="C8:D8"/>
    <mergeCell ref="E8:M8"/>
    <mergeCell ref="AI8:AK8"/>
    <mergeCell ref="AQ7:AS7"/>
    <mergeCell ref="AM8:AO8"/>
    <mergeCell ref="AQ8:AS8"/>
    <mergeCell ref="O3:Q3"/>
    <mergeCell ref="R3:T3"/>
    <mergeCell ref="U3:W3"/>
    <mergeCell ref="C1:M1"/>
    <mergeCell ref="A11:A12"/>
    <mergeCell ref="A15:A16"/>
    <mergeCell ref="C29:M29"/>
    <mergeCell ref="C30:M30"/>
    <mergeCell ref="A3:A4"/>
    <mergeCell ref="A5:A6"/>
    <mergeCell ref="A7:A8"/>
    <mergeCell ref="A9:A10"/>
    <mergeCell ref="C11:D11"/>
    <mergeCell ref="E11:M11"/>
    <mergeCell ref="C24:D24"/>
    <mergeCell ref="E24:M24"/>
    <mergeCell ref="C28:D28"/>
    <mergeCell ref="E28:M28"/>
    <mergeCell ref="C3:M4"/>
    <mergeCell ref="C17:D17"/>
    <mergeCell ref="E17:M17"/>
    <mergeCell ref="C16:D16"/>
    <mergeCell ref="E16:M16"/>
    <mergeCell ref="C21:D21"/>
    <mergeCell ref="E21:M21"/>
    <mergeCell ref="C20:D20"/>
    <mergeCell ref="E20:M20"/>
  </mergeCells>
  <conditionalFormatting sqref="CR5:CS28 CU5:CW28 CA5:CD28 AI5:AK28 AM5:AO28 CF5:CH28 CJ5:CL28 AQ5:AS28 CN5:CP28 BS5:BU28 BW5:BY28 BO5:BQ28 O5:W28 CY5:DA28 DC5:DE28 DG5:DI28 DK5:DM28">
    <cfRule type="expression" dxfId="30" priority="364" stopIfTrue="1">
      <formula>$CS5="3º"</formula>
    </cfRule>
    <cfRule type="expression" dxfId="29" priority="365" stopIfTrue="1">
      <formula>$CS5="2º"</formula>
    </cfRule>
    <cfRule type="expression" dxfId="28" priority="366" stopIfTrue="1">
      <formula>$CS5="1º"</formula>
    </cfRule>
  </conditionalFormatting>
  <conditionalFormatting sqref="Y5:AG28">
    <cfRule type="expression" dxfId="27" priority="10" stopIfTrue="1">
      <formula>$CS5="3º"</formula>
    </cfRule>
    <cfRule type="expression" dxfId="26" priority="11" stopIfTrue="1">
      <formula>$CS5="2º"</formula>
    </cfRule>
    <cfRule type="expression" dxfId="25" priority="12" stopIfTrue="1">
      <formula>$CS5="1º"</formula>
    </cfRule>
  </conditionalFormatting>
  <conditionalFormatting sqref="AU5:BC28">
    <cfRule type="expression" dxfId="24" priority="7" stopIfTrue="1">
      <formula>$CS5="3º"</formula>
    </cfRule>
    <cfRule type="expression" dxfId="23" priority="8" stopIfTrue="1">
      <formula>$CS5="2º"</formula>
    </cfRule>
    <cfRule type="expression" dxfId="22" priority="9" stopIfTrue="1">
      <formula>$CS5="1º"</formula>
    </cfRule>
  </conditionalFormatting>
  <conditionalFormatting sqref="BE5:BM28">
    <cfRule type="expression" dxfId="21" priority="4" stopIfTrue="1">
      <formula>$CS5="3º"</formula>
    </cfRule>
    <cfRule type="expression" dxfId="20" priority="5" stopIfTrue="1">
      <formula>$CS5="2º"</formula>
    </cfRule>
    <cfRule type="expression" dxfId="19" priority="6" stopIfTrue="1">
      <formula>$CS5="1º"</formula>
    </cfRule>
  </conditionalFormatting>
  <conditionalFormatting sqref="E5:M28">
    <cfRule type="expression" dxfId="18" priority="1" stopIfTrue="1">
      <formula>$AQ5="3º"</formula>
    </cfRule>
    <cfRule type="expression" dxfId="17" priority="2" stopIfTrue="1">
      <formula>$AQ5="2º"</formula>
    </cfRule>
    <cfRule type="expression" dxfId="16" priority="3" stopIfTrue="1">
      <formula>$AQ5="1º"</formula>
    </cfRule>
  </conditionalFormatting>
  <hyperlinks>
    <hyperlink ref="A5" location="Definições!Q8" display="DEFINIÇÕES" xr:uid="{00000000-0004-0000-0200-000000000000}"/>
    <hyperlink ref="A9" location="TOTAIS!N11" display="TOTAIS" xr:uid="{00000000-0004-0000-0200-000001000000}"/>
    <hyperlink ref="A3" location="Ajuda!B3" display="AJUDA" xr:uid="{00000000-0004-0000-0200-000002000000}"/>
    <hyperlink ref="A3:A4" location="Ajuda!C3" display="AJUDA" xr:uid="{00000000-0004-0000-0200-000003000000}"/>
    <hyperlink ref="A11" location="TOTAIS!N11" display="TOTAIS" xr:uid="{00000000-0004-0000-0200-000004000000}"/>
    <hyperlink ref="A11:A12" location="'Classif. Final'!A1" display="CLASSIFICAÇÃO FINAL" xr:uid="{00000000-0004-0000-0200-000005000000}"/>
    <hyperlink ref="A7" location="Atletismo!N11" display="ATLETISMO" xr:uid="{00000000-0004-0000-0200-000006000000}"/>
    <hyperlink ref="A7:A8" location="Atletismo!O5" display="ATLETISMO" xr:uid="{00000000-0004-0000-0200-000007000000}"/>
    <hyperlink ref="A5:A6" location="Definições!P7" display="DEFINIÇÕES" xr:uid="{00000000-0004-0000-0200-000008000000}"/>
    <hyperlink ref="A9:A10" location="Totais!O4" display="TOTAIS" xr:uid="{00000000-0004-0000-0200-000009000000}"/>
    <hyperlink ref="A17" r:id="rId1" xr:uid="{00000000-0004-0000-0200-00000A000000}"/>
    <hyperlink ref="A20" r:id="rId2" xr:uid="{00000000-0004-0000-0200-00000B000000}"/>
    <hyperlink ref="A21" r:id="rId3" xr:uid="{00000000-0004-0000-0200-00000C000000}"/>
    <hyperlink ref="A22" r:id="rId4" xr:uid="{00000000-0004-0000-0200-00000D000000}"/>
    <hyperlink ref="A23" r:id="rId5" xr:uid="{00000000-0004-0000-0200-00000E000000}"/>
    <hyperlink ref="A18" r:id="rId6" xr:uid="{00000000-0004-0000-0200-00000F000000}"/>
  </hyperlinks>
  <pageMargins left="0.70866141732283472" right="0.70866141732283472" top="0.74803149606299213" bottom="0.74803149606299213" header="0.31496062992125984" footer="0.31496062992125984"/>
  <pageSetup paperSize="9" scale="63" fitToWidth="3" orientation="landscape" r:id="rId7"/>
  <colBreaks count="2" manualBreakCount="2">
    <brk id="46" max="30" man="1"/>
    <brk id="78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tabColor rgb="FFFFC000"/>
  </sheetPr>
  <dimension ref="A1:CT50"/>
  <sheetViews>
    <sheetView showRowColHeaders="0" zoomScaleNormal="100" zoomScaleSheetLayoutView="100" workbookViewId="0">
      <pane xSplit="14" topLeftCell="O1" activePane="topRight" state="frozen"/>
      <selection pane="topRight" activeCell="O6" sqref="O6"/>
    </sheetView>
  </sheetViews>
  <sheetFormatPr defaultColWidth="0" defaultRowHeight="0" customHeight="1" zeroHeight="1" x14ac:dyDescent="0.25"/>
  <cols>
    <col min="1" max="1" width="16.85546875" style="4" customWidth="1"/>
    <col min="2" max="2" width="0.7109375" style="4" customWidth="1"/>
    <col min="3" max="13" width="4.28515625" style="4" customWidth="1"/>
    <col min="14" max="14" width="0.7109375" style="4" customWidth="1"/>
    <col min="15" max="16" width="10" style="4" customWidth="1"/>
    <col min="17" max="17" width="0.7109375" style="4" customWidth="1"/>
    <col min="18" max="19" width="10" style="4" customWidth="1"/>
    <col min="20" max="20" width="0.7109375" style="4" customWidth="1"/>
    <col min="21" max="23" width="10" style="4" customWidth="1"/>
    <col min="24" max="24" width="2.85546875" style="4" customWidth="1"/>
    <col min="25" max="26" width="10" style="4" customWidth="1"/>
    <col min="27" max="27" width="0.7109375" style="4" customWidth="1"/>
    <col min="28" max="29" width="10" style="4" customWidth="1"/>
    <col min="30" max="30" width="0.7109375" style="4" customWidth="1"/>
    <col min="31" max="33" width="10" style="4" customWidth="1"/>
    <col min="34" max="34" width="2.85546875" style="4" customWidth="1"/>
    <col min="35" max="36" width="10" style="4" customWidth="1"/>
    <col min="37" max="37" width="2.85546875" style="4" customWidth="1"/>
    <col min="38" max="39" width="10" style="4" customWidth="1"/>
    <col min="40" max="40" width="4.28515625" style="4" customWidth="1"/>
    <col min="41" max="41" width="13.5703125" style="4" customWidth="1"/>
    <col min="42" max="42" width="0.7109375" style="4" customWidth="1"/>
    <col min="43" max="43" width="13.5703125" style="4" customWidth="1"/>
    <col min="44" max="44" width="4.28515625" style="4" customWidth="1"/>
    <col min="45" max="70" width="4.28515625" style="4" hidden="1" customWidth="1"/>
    <col min="71" max="98" width="0" style="4" hidden="1" customWidth="1"/>
    <col min="99" max="16384" width="4.28515625" style="4" hidden="1"/>
  </cols>
  <sheetData>
    <row r="1" spans="1:72" ht="37.5" customHeight="1" x14ac:dyDescent="0.25">
      <c r="C1" s="156" t="str">
        <f>Ajuda!E7</f>
        <v>III TAÇA DO DESPORTO ESCOLAR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72" ht="15" customHeight="1" thickBot="1" x14ac:dyDescent="0.3"/>
    <row r="3" spans="1:72" ht="15" customHeight="1" thickBot="1" x14ac:dyDescent="0.3">
      <c r="A3" s="104" t="s">
        <v>0</v>
      </c>
      <c r="B3" s="5"/>
      <c r="C3" s="163" t="s">
        <v>80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9"/>
      <c r="O3" s="169" t="s">
        <v>105</v>
      </c>
      <c r="P3" s="170"/>
      <c r="Q3" s="6"/>
      <c r="R3" s="170" t="s">
        <v>106</v>
      </c>
      <c r="S3" s="170"/>
      <c r="T3" s="6"/>
      <c r="U3" s="170" t="s">
        <v>18</v>
      </c>
      <c r="V3" s="170"/>
      <c r="W3" s="171"/>
      <c r="X3" s="6"/>
      <c r="Y3" s="169" t="s">
        <v>107</v>
      </c>
      <c r="Z3" s="170"/>
      <c r="AA3" s="6"/>
      <c r="AB3" s="170" t="s">
        <v>108</v>
      </c>
      <c r="AC3" s="170"/>
      <c r="AD3" s="6"/>
      <c r="AE3" s="170" t="s">
        <v>21</v>
      </c>
      <c r="AF3" s="170"/>
      <c r="AG3" s="171"/>
      <c r="AH3" s="6"/>
      <c r="AI3" s="169" t="s">
        <v>20</v>
      </c>
      <c r="AJ3" s="171"/>
      <c r="AK3" s="6"/>
      <c r="AL3" s="169" t="s">
        <v>109</v>
      </c>
      <c r="AM3" s="171"/>
      <c r="AN3" s="6"/>
      <c r="AO3" s="223" t="s">
        <v>116</v>
      </c>
      <c r="AP3" s="8"/>
      <c r="AQ3" s="228" t="s">
        <v>87</v>
      </c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15" customHeight="1" thickBot="1" x14ac:dyDescent="0.3">
      <c r="A4" s="104"/>
      <c r="B4" s="1"/>
      <c r="C4" s="166"/>
      <c r="D4" s="167"/>
      <c r="E4" s="167"/>
      <c r="F4" s="167"/>
      <c r="G4" s="167"/>
      <c r="H4" s="167"/>
      <c r="I4" s="167"/>
      <c r="J4" s="167"/>
      <c r="K4" s="167"/>
      <c r="L4" s="167"/>
      <c r="M4" s="168"/>
      <c r="N4" s="11"/>
      <c r="O4" s="42" t="s">
        <v>111</v>
      </c>
      <c r="P4" s="43" t="s">
        <v>110</v>
      </c>
      <c r="Q4" s="6"/>
      <c r="R4" s="46" t="s">
        <v>111</v>
      </c>
      <c r="S4" s="47" t="s">
        <v>110</v>
      </c>
      <c r="T4" s="6"/>
      <c r="U4" s="50" t="s">
        <v>86</v>
      </c>
      <c r="V4" s="50" t="s">
        <v>112</v>
      </c>
      <c r="W4" s="51" t="s">
        <v>113</v>
      </c>
      <c r="X4" s="6"/>
      <c r="Y4" s="42" t="s">
        <v>111</v>
      </c>
      <c r="Z4" s="43" t="s">
        <v>110</v>
      </c>
      <c r="AA4" s="6"/>
      <c r="AB4" s="46" t="s">
        <v>111</v>
      </c>
      <c r="AC4" s="47" t="s">
        <v>110</v>
      </c>
      <c r="AD4" s="6"/>
      <c r="AE4" s="50" t="s">
        <v>86</v>
      </c>
      <c r="AF4" s="50" t="s">
        <v>112</v>
      </c>
      <c r="AG4" s="51" t="s">
        <v>113</v>
      </c>
      <c r="AH4" s="6"/>
      <c r="AI4" s="42" t="s">
        <v>111</v>
      </c>
      <c r="AJ4" s="53" t="s">
        <v>110</v>
      </c>
      <c r="AK4" s="6"/>
      <c r="AL4" s="42" t="s">
        <v>111</v>
      </c>
      <c r="AM4" s="53" t="s">
        <v>110</v>
      </c>
      <c r="AN4" s="6"/>
      <c r="AO4" s="224"/>
      <c r="AP4" s="8"/>
      <c r="AQ4" s="229"/>
      <c r="AR4" s="19"/>
      <c r="AS4" s="19"/>
      <c r="AT4" s="19"/>
      <c r="AU4" s="19"/>
      <c r="AV4" s="38"/>
      <c r="AW4" s="19" t="s">
        <v>32</v>
      </c>
      <c r="AX4" s="19" t="s">
        <v>34</v>
      </c>
      <c r="AY4" s="19" t="s">
        <v>36</v>
      </c>
      <c r="AZ4" s="19" t="s">
        <v>38</v>
      </c>
      <c r="BA4" s="19" t="s">
        <v>40</v>
      </c>
      <c r="BB4" s="19" t="s">
        <v>42</v>
      </c>
      <c r="BC4" s="19" t="s">
        <v>44</v>
      </c>
      <c r="BD4" s="19" t="s">
        <v>46</v>
      </c>
      <c r="BE4" s="19" t="s">
        <v>48</v>
      </c>
      <c r="BF4" s="19" t="s">
        <v>50</v>
      </c>
      <c r="BG4" s="19" t="s">
        <v>52</v>
      </c>
      <c r="BH4" s="19" t="s">
        <v>54</v>
      </c>
      <c r="BI4" s="19" t="s">
        <v>56</v>
      </c>
      <c r="BJ4" s="19" t="s">
        <v>58</v>
      </c>
      <c r="BK4" s="19" t="s">
        <v>60</v>
      </c>
      <c r="BL4" s="19" t="s">
        <v>62</v>
      </c>
      <c r="BM4" s="19" t="s">
        <v>64</v>
      </c>
      <c r="BN4" s="19" t="s">
        <v>66</v>
      </c>
      <c r="BO4" s="19" t="s">
        <v>68</v>
      </c>
      <c r="BP4" s="19" t="s">
        <v>70</v>
      </c>
      <c r="BQ4" s="19" t="s">
        <v>72</v>
      </c>
      <c r="BR4" s="19" t="s">
        <v>74</v>
      </c>
      <c r="BS4" s="19" t="s">
        <v>76</v>
      </c>
      <c r="BT4" s="19" t="s">
        <v>78</v>
      </c>
    </row>
    <row r="5" spans="1:72" ht="15" customHeight="1" thickBot="1" x14ac:dyDescent="0.3">
      <c r="A5" s="104" t="s">
        <v>1</v>
      </c>
      <c r="B5" s="1"/>
      <c r="C5" s="159" t="str">
        <f>IF(Definições!P7="","",AT5)</f>
        <v/>
      </c>
      <c r="D5" s="160"/>
      <c r="E5" s="161" t="str">
        <f>Definições!AP7</f>
        <v/>
      </c>
      <c r="F5" s="161"/>
      <c r="G5" s="161"/>
      <c r="H5" s="161"/>
      <c r="I5" s="161"/>
      <c r="J5" s="161"/>
      <c r="K5" s="161"/>
      <c r="L5" s="161"/>
      <c r="M5" s="162"/>
      <c r="N5" s="19"/>
      <c r="O5" s="44"/>
      <c r="P5" s="45" t="str">
        <f t="shared" ref="P5:P28" si="0">IF(O5="","",VLOOKUP(O5,Pontuação,2,FALSE))</f>
        <v/>
      </c>
      <c r="Q5" s="6"/>
      <c r="R5" s="48"/>
      <c r="S5" s="49" t="str">
        <f t="shared" ref="S5:S28" si="1">IF(R5="","",VLOOKUP(R5,Pontuação,2,FALSE))</f>
        <v/>
      </c>
      <c r="T5" s="6"/>
      <c r="U5" s="45" t="str">
        <f t="shared" ref="U5:U28" si="2">IF(OR(P5="",S5=""),"",P5+S5)</f>
        <v/>
      </c>
      <c r="V5" s="45" t="str">
        <f>IF(OR(O5="NP",R5="NP"),"DESCL.",IF(U5&lt;&gt;"",RANK(U5,$U$5:$U$28,0)&amp;"º",""))</f>
        <v/>
      </c>
      <c r="W5" s="52" t="str">
        <f t="shared" ref="W5:W28" si="3">IF(V5="DESCL.",0,IF(V5="","",VLOOKUP(V5,Pontuação,2,FALSE)))</f>
        <v/>
      </c>
      <c r="X5" s="6"/>
      <c r="Y5" s="44"/>
      <c r="Z5" s="45" t="str">
        <f t="shared" ref="Z5:Z28" si="4">IF(Y5="","",VLOOKUP(Y5,Pontuação,2,FALSE))</f>
        <v/>
      </c>
      <c r="AA5" s="6"/>
      <c r="AB5" s="48"/>
      <c r="AC5" s="49" t="str">
        <f t="shared" ref="AC5:AC28" si="5">IF(AB5="","",VLOOKUP(AB5,Pontuação,2,FALSE))</f>
        <v/>
      </c>
      <c r="AD5" s="6"/>
      <c r="AE5" s="45" t="str">
        <f>IF(OR(Z5="",AC5=""),"",Z5+AC5)</f>
        <v/>
      </c>
      <c r="AF5" s="45" t="str">
        <f>IF(OR(Y5="NP",AB5="NP"),"DESCL.",IF(AE5&lt;&gt;"",RANK(AE5,$AE$5:$AE$28,0)&amp;"º",""))</f>
        <v/>
      </c>
      <c r="AG5" s="52" t="str">
        <f t="shared" ref="AG5:AG28" si="6">IF(AF5="DESCL.",0,IF(AF5="","",VLOOKUP(AF5,Pontuação,2,FALSE)))</f>
        <v/>
      </c>
      <c r="AH5" s="6"/>
      <c r="AI5" s="54" t="str">
        <f>Atletismo!CU5</f>
        <v/>
      </c>
      <c r="AJ5" s="52" t="str">
        <f t="shared" ref="AJ5:AJ28" si="7">IF(AI5="DESCL.",0,IF(AI5="","",VLOOKUP(AI5,Pontuação,2,FALSE)))</f>
        <v/>
      </c>
      <c r="AK5" s="6"/>
      <c r="AL5" s="44"/>
      <c r="AM5" s="52" t="str">
        <f t="shared" ref="AM5:AM28" si="8">IF(AL5="","",VLOOKUP(AL5,Pontuação,2,FALSE))</f>
        <v/>
      </c>
      <c r="AN5" s="6"/>
      <c r="AO5" s="56" t="str">
        <f>IF(AND(W5="",AG5="",AJ5="",AM5=""),"",SUM(IF(W5="",0,W5)+IF(AG5="",0,AG5)+IF(AJ5="",0,AJ5)+IF(AM5="",0,AM5))+AV5)</f>
        <v/>
      </c>
      <c r="AP5" s="8"/>
      <c r="AQ5" s="57" t="str">
        <f t="shared" ref="AQ5:AQ28" si="9">IF(OR(O5="NP",R5="NP",Y5="NP",AB5="NP",AI5="DESCL.",AL5="NP"),"DESCL.",IF(AO5&lt;&gt;"",RANK(AS7,$AS$7:$AS$30,0)&amp;"º",""))</f>
        <v/>
      </c>
      <c r="AR5" s="19"/>
      <c r="AS5" s="19"/>
      <c r="AT5" s="19">
        <v>1</v>
      </c>
      <c r="AU5" s="19"/>
      <c r="AV5" s="38">
        <f>0.01*AW5+0.001*AX5+0.0001*AY5+0.00001*AZ5+0.000001*BA5+0.0000001*BB5+0.00000001*BC5+0.000000001*BD5+0.0000000001*BE5+0.00000000001*BF5+0.000000000001*BG5+0.0000000000001*BH5+0.00000000000001*BI5+0.000000000000001*BJ5+0.0000000000000001*BK5+0.00000000000000001*BL5+0.000000000000000001*BM5+0.0000000000000000001*BN5+1E-20*BO5+1E-21*BP5+1E-22*BQ5+1E-23*BR5+1E-24*BS5+1E-25*BT5</f>
        <v>0</v>
      </c>
      <c r="AW5" s="19">
        <f t="shared" ref="AW5:BF14" si="10">COUNTIF($O5:$AM5,AW$4)</f>
        <v>0</v>
      </c>
      <c r="AX5" s="19">
        <f t="shared" si="10"/>
        <v>0</v>
      </c>
      <c r="AY5" s="19">
        <f t="shared" si="10"/>
        <v>0</v>
      </c>
      <c r="AZ5" s="19">
        <f t="shared" si="10"/>
        <v>0</v>
      </c>
      <c r="BA5" s="19">
        <f t="shared" si="10"/>
        <v>0</v>
      </c>
      <c r="BB5" s="19">
        <f t="shared" si="10"/>
        <v>0</v>
      </c>
      <c r="BC5" s="19">
        <f t="shared" si="10"/>
        <v>0</v>
      </c>
      <c r="BD5" s="19">
        <f t="shared" si="10"/>
        <v>0</v>
      </c>
      <c r="BE5" s="19">
        <f t="shared" si="10"/>
        <v>0</v>
      </c>
      <c r="BF5" s="19">
        <f t="shared" si="10"/>
        <v>0</v>
      </c>
      <c r="BG5" s="19">
        <f t="shared" ref="BG5:BT14" si="11">COUNTIF($O5:$AM5,BG$4)</f>
        <v>0</v>
      </c>
      <c r="BH5" s="19">
        <f t="shared" si="11"/>
        <v>0</v>
      </c>
      <c r="BI5" s="19">
        <f t="shared" si="11"/>
        <v>0</v>
      </c>
      <c r="BJ5" s="19">
        <f t="shared" si="11"/>
        <v>0</v>
      </c>
      <c r="BK5" s="19">
        <f t="shared" si="11"/>
        <v>0</v>
      </c>
      <c r="BL5" s="19">
        <f t="shared" si="11"/>
        <v>0</v>
      </c>
      <c r="BM5" s="19">
        <f t="shared" si="11"/>
        <v>0</v>
      </c>
      <c r="BN5" s="19">
        <f t="shared" si="11"/>
        <v>0</v>
      </c>
      <c r="BO5" s="19">
        <f t="shared" si="11"/>
        <v>0</v>
      </c>
      <c r="BP5" s="19">
        <f t="shared" si="11"/>
        <v>0</v>
      </c>
      <c r="BQ5" s="19">
        <f t="shared" si="11"/>
        <v>0</v>
      </c>
      <c r="BR5" s="19">
        <f t="shared" si="11"/>
        <v>0</v>
      </c>
      <c r="BS5" s="19">
        <f t="shared" si="11"/>
        <v>0</v>
      </c>
      <c r="BT5" s="19">
        <f t="shared" si="11"/>
        <v>0</v>
      </c>
    </row>
    <row r="6" spans="1:72" ht="15" customHeight="1" thickBot="1" x14ac:dyDescent="0.3">
      <c r="A6" s="104"/>
      <c r="B6" s="1"/>
      <c r="C6" s="159" t="str">
        <f>IF(Definições!P8="","",AT6)</f>
        <v/>
      </c>
      <c r="D6" s="160"/>
      <c r="E6" s="161" t="str">
        <f>Definições!AP8</f>
        <v/>
      </c>
      <c r="F6" s="161"/>
      <c r="G6" s="161"/>
      <c r="H6" s="161"/>
      <c r="I6" s="161"/>
      <c r="J6" s="161"/>
      <c r="K6" s="161"/>
      <c r="L6" s="161"/>
      <c r="M6" s="162"/>
      <c r="N6" s="19"/>
      <c r="O6" s="44"/>
      <c r="P6" s="45" t="str">
        <f t="shared" si="0"/>
        <v/>
      </c>
      <c r="Q6" s="6"/>
      <c r="R6" s="48"/>
      <c r="S6" s="49" t="str">
        <f t="shared" si="1"/>
        <v/>
      </c>
      <c r="T6" s="6"/>
      <c r="U6" s="45" t="str">
        <f t="shared" si="2"/>
        <v/>
      </c>
      <c r="V6" s="45" t="str">
        <f t="shared" ref="V6:V28" si="12">IF(OR(O6="NP",R6="NP"),"DESCL.",IF(U6&lt;&gt;"",RANK(U6,$U$5:$U$28,0)&amp;"º",""))</f>
        <v/>
      </c>
      <c r="W6" s="52" t="str">
        <f t="shared" si="3"/>
        <v/>
      </c>
      <c r="X6" s="6"/>
      <c r="Y6" s="44"/>
      <c r="Z6" s="45" t="str">
        <f t="shared" si="4"/>
        <v/>
      </c>
      <c r="AA6" s="6"/>
      <c r="AB6" s="48"/>
      <c r="AC6" s="49" t="str">
        <f t="shared" si="5"/>
        <v/>
      </c>
      <c r="AD6" s="6"/>
      <c r="AE6" s="45" t="str">
        <f t="shared" ref="AE6:AE28" si="13">IF(OR(Z6="",AC6=""),"",Z6+AC6)</f>
        <v/>
      </c>
      <c r="AF6" s="45" t="str">
        <f t="shared" ref="AF6:AF28" si="14">IF(OR(Y6="NP",AB6="NP"),"DESCL.",IF(AE6&lt;&gt;"",RANK(AE6,$AE$5:$AE$28,0)&amp;"º",""))</f>
        <v/>
      </c>
      <c r="AG6" s="52" t="str">
        <f t="shared" si="6"/>
        <v/>
      </c>
      <c r="AH6" s="6"/>
      <c r="AI6" s="54" t="str">
        <f>Atletismo!CU6</f>
        <v/>
      </c>
      <c r="AJ6" s="52" t="str">
        <f t="shared" si="7"/>
        <v/>
      </c>
      <c r="AK6" s="6"/>
      <c r="AL6" s="44"/>
      <c r="AM6" s="52" t="str">
        <f t="shared" si="8"/>
        <v/>
      </c>
      <c r="AN6" s="6"/>
      <c r="AO6" s="55" t="str">
        <f t="shared" ref="AO6:AO28" si="15">IF(AND(W6="",AG6="",AJ6="",AM6=""),"",SUM(IF(W6="",0,W6)+IF(AG6="",0,AG6)+IF(AJ6="",0,AJ6)+IF(AM6="",0,AM6))+AV6)</f>
        <v/>
      </c>
      <c r="AP6" s="8"/>
      <c r="AQ6" s="58" t="str">
        <f t="shared" si="9"/>
        <v/>
      </c>
      <c r="AR6" s="19"/>
      <c r="AS6" s="19"/>
      <c r="AT6" s="19">
        <v>2</v>
      </c>
      <c r="AU6" s="19"/>
      <c r="AV6" s="38">
        <f t="shared" ref="AV6:AV28" si="16">0.01*AW6+0.001*AX6+0.0001*AY6+0.00001*AZ6+0.000001*BA6+0.0000001*BB6+0.00000001*BC6+0.000000001*BD6+0.0000000001*BE6+0.00000000001*BF6+0.000000000001*BG6+0.0000000000001*BH6+0.00000000000001*BI6+0.000000000000001*BJ6+0.0000000000000001*BK6+0.00000000000000001*BL6+0.000000000000000001*BM6+0.0000000000000000001*BN6+1E-20*BO6+1E-21*BP6+1E-22*BQ6+1E-23*BR6+1E-24*BS6+1E-25*BT6</f>
        <v>0</v>
      </c>
      <c r="AW6" s="19">
        <f t="shared" si="10"/>
        <v>0</v>
      </c>
      <c r="AX6" s="19">
        <f t="shared" si="10"/>
        <v>0</v>
      </c>
      <c r="AY6" s="19">
        <f t="shared" si="10"/>
        <v>0</v>
      </c>
      <c r="AZ6" s="19">
        <f t="shared" si="10"/>
        <v>0</v>
      </c>
      <c r="BA6" s="19">
        <f t="shared" si="10"/>
        <v>0</v>
      </c>
      <c r="BB6" s="19">
        <f t="shared" si="10"/>
        <v>0</v>
      </c>
      <c r="BC6" s="19">
        <f t="shared" si="10"/>
        <v>0</v>
      </c>
      <c r="BD6" s="19">
        <f t="shared" si="10"/>
        <v>0</v>
      </c>
      <c r="BE6" s="19">
        <f t="shared" si="10"/>
        <v>0</v>
      </c>
      <c r="BF6" s="19">
        <f t="shared" si="10"/>
        <v>0</v>
      </c>
      <c r="BG6" s="19">
        <f t="shared" si="11"/>
        <v>0</v>
      </c>
      <c r="BH6" s="19">
        <f t="shared" si="11"/>
        <v>0</v>
      </c>
      <c r="BI6" s="19">
        <f t="shared" si="11"/>
        <v>0</v>
      </c>
      <c r="BJ6" s="19">
        <f t="shared" si="11"/>
        <v>0</v>
      </c>
      <c r="BK6" s="19">
        <f t="shared" si="11"/>
        <v>0</v>
      </c>
      <c r="BL6" s="19">
        <f t="shared" si="11"/>
        <v>0</v>
      </c>
      <c r="BM6" s="19">
        <f t="shared" si="11"/>
        <v>0</v>
      </c>
      <c r="BN6" s="19">
        <f t="shared" si="11"/>
        <v>0</v>
      </c>
      <c r="BO6" s="19">
        <f t="shared" si="11"/>
        <v>0</v>
      </c>
      <c r="BP6" s="19">
        <f t="shared" si="11"/>
        <v>0</v>
      </c>
      <c r="BQ6" s="19">
        <f t="shared" si="11"/>
        <v>0</v>
      </c>
      <c r="BR6" s="19">
        <f t="shared" si="11"/>
        <v>0</v>
      </c>
      <c r="BS6" s="19">
        <f t="shared" si="11"/>
        <v>0</v>
      </c>
      <c r="BT6" s="19">
        <f t="shared" si="11"/>
        <v>0</v>
      </c>
    </row>
    <row r="7" spans="1:72" ht="15" customHeight="1" thickBot="1" x14ac:dyDescent="0.3">
      <c r="A7" s="104" t="s">
        <v>2</v>
      </c>
      <c r="B7" s="1"/>
      <c r="C7" s="159" t="str">
        <f>IF(Definições!P9="","",AT7)</f>
        <v/>
      </c>
      <c r="D7" s="160"/>
      <c r="E7" s="161" t="str">
        <f>Definições!AP9</f>
        <v/>
      </c>
      <c r="F7" s="161"/>
      <c r="G7" s="161"/>
      <c r="H7" s="161"/>
      <c r="I7" s="161"/>
      <c r="J7" s="161"/>
      <c r="K7" s="161"/>
      <c r="L7" s="161"/>
      <c r="M7" s="162"/>
      <c r="N7" s="19"/>
      <c r="O7" s="44"/>
      <c r="P7" s="45" t="str">
        <f t="shared" si="0"/>
        <v/>
      </c>
      <c r="Q7" s="6"/>
      <c r="R7" s="48"/>
      <c r="S7" s="49" t="str">
        <f t="shared" si="1"/>
        <v/>
      </c>
      <c r="T7" s="6"/>
      <c r="U7" s="45" t="str">
        <f t="shared" si="2"/>
        <v/>
      </c>
      <c r="V7" s="45" t="str">
        <f t="shared" si="12"/>
        <v/>
      </c>
      <c r="W7" s="52" t="str">
        <f t="shared" si="3"/>
        <v/>
      </c>
      <c r="X7" s="6"/>
      <c r="Y7" s="44"/>
      <c r="Z7" s="45" t="str">
        <f t="shared" si="4"/>
        <v/>
      </c>
      <c r="AA7" s="6"/>
      <c r="AB7" s="48"/>
      <c r="AC7" s="49" t="str">
        <f t="shared" si="5"/>
        <v/>
      </c>
      <c r="AD7" s="6"/>
      <c r="AE7" s="45" t="str">
        <f t="shared" si="13"/>
        <v/>
      </c>
      <c r="AF7" s="45" t="str">
        <f t="shared" si="14"/>
        <v/>
      </c>
      <c r="AG7" s="52" t="str">
        <f t="shared" si="6"/>
        <v/>
      </c>
      <c r="AH7" s="6"/>
      <c r="AI7" s="54" t="str">
        <f>Atletismo!CU7</f>
        <v/>
      </c>
      <c r="AJ7" s="52" t="str">
        <f t="shared" si="7"/>
        <v/>
      </c>
      <c r="AK7" s="6"/>
      <c r="AL7" s="44"/>
      <c r="AM7" s="52" t="str">
        <f t="shared" si="8"/>
        <v/>
      </c>
      <c r="AN7" s="6"/>
      <c r="AO7" s="55" t="str">
        <f t="shared" si="15"/>
        <v/>
      </c>
      <c r="AP7" s="8"/>
      <c r="AQ7" s="58" t="str">
        <f t="shared" si="9"/>
        <v/>
      </c>
      <c r="AR7" s="19"/>
      <c r="AS7" s="39" t="str">
        <f t="shared" ref="AS7:AS30" si="17">IF(AO5="","",AO5+AV5)</f>
        <v/>
      </c>
      <c r="AT7" s="19">
        <v>3</v>
      </c>
      <c r="AU7" s="19"/>
      <c r="AV7" s="38">
        <f t="shared" si="16"/>
        <v>0</v>
      </c>
      <c r="AW7" s="19">
        <f t="shared" si="10"/>
        <v>0</v>
      </c>
      <c r="AX7" s="19">
        <f t="shared" si="10"/>
        <v>0</v>
      </c>
      <c r="AY7" s="19">
        <f t="shared" si="10"/>
        <v>0</v>
      </c>
      <c r="AZ7" s="19">
        <f t="shared" si="10"/>
        <v>0</v>
      </c>
      <c r="BA7" s="19">
        <f t="shared" si="10"/>
        <v>0</v>
      </c>
      <c r="BB7" s="19">
        <f t="shared" si="10"/>
        <v>0</v>
      </c>
      <c r="BC7" s="19">
        <f t="shared" si="10"/>
        <v>0</v>
      </c>
      <c r="BD7" s="19">
        <f t="shared" si="10"/>
        <v>0</v>
      </c>
      <c r="BE7" s="19">
        <f t="shared" si="10"/>
        <v>0</v>
      </c>
      <c r="BF7" s="19">
        <f t="shared" si="10"/>
        <v>0</v>
      </c>
      <c r="BG7" s="19">
        <f t="shared" si="11"/>
        <v>0</v>
      </c>
      <c r="BH7" s="19">
        <f t="shared" si="11"/>
        <v>0</v>
      </c>
      <c r="BI7" s="19">
        <f t="shared" si="11"/>
        <v>0</v>
      </c>
      <c r="BJ7" s="19">
        <f t="shared" si="11"/>
        <v>0</v>
      </c>
      <c r="BK7" s="19">
        <f t="shared" si="11"/>
        <v>0</v>
      </c>
      <c r="BL7" s="19">
        <f t="shared" si="11"/>
        <v>0</v>
      </c>
      <c r="BM7" s="19">
        <f t="shared" si="11"/>
        <v>0</v>
      </c>
      <c r="BN7" s="19">
        <f t="shared" si="11"/>
        <v>0</v>
      </c>
      <c r="BO7" s="19">
        <f t="shared" si="11"/>
        <v>0</v>
      </c>
      <c r="BP7" s="19">
        <f t="shared" si="11"/>
        <v>0</v>
      </c>
      <c r="BQ7" s="19">
        <f t="shared" si="11"/>
        <v>0</v>
      </c>
      <c r="BR7" s="19">
        <f t="shared" si="11"/>
        <v>0</v>
      </c>
      <c r="BS7" s="19">
        <f t="shared" si="11"/>
        <v>0</v>
      </c>
      <c r="BT7" s="19">
        <f t="shared" si="11"/>
        <v>0</v>
      </c>
    </row>
    <row r="8" spans="1:72" ht="15" customHeight="1" thickBot="1" x14ac:dyDescent="0.3">
      <c r="A8" s="104"/>
      <c r="B8" s="1"/>
      <c r="C8" s="159" t="str">
        <f>IF(Definições!P10="","",AT8)</f>
        <v/>
      </c>
      <c r="D8" s="160"/>
      <c r="E8" s="161" t="str">
        <f>Definições!AP10</f>
        <v/>
      </c>
      <c r="F8" s="161"/>
      <c r="G8" s="161"/>
      <c r="H8" s="161"/>
      <c r="I8" s="161"/>
      <c r="J8" s="161"/>
      <c r="K8" s="161"/>
      <c r="L8" s="161"/>
      <c r="M8" s="162"/>
      <c r="N8" s="19"/>
      <c r="O8" s="44"/>
      <c r="P8" s="45" t="str">
        <f t="shared" si="0"/>
        <v/>
      </c>
      <c r="Q8" s="6"/>
      <c r="R8" s="48"/>
      <c r="S8" s="49" t="str">
        <f t="shared" si="1"/>
        <v/>
      </c>
      <c r="T8" s="6"/>
      <c r="U8" s="45" t="str">
        <f t="shared" si="2"/>
        <v/>
      </c>
      <c r="V8" s="45" t="str">
        <f t="shared" si="12"/>
        <v/>
      </c>
      <c r="W8" s="52" t="str">
        <f t="shared" si="3"/>
        <v/>
      </c>
      <c r="X8" s="6"/>
      <c r="Y8" s="44"/>
      <c r="Z8" s="45" t="str">
        <f t="shared" si="4"/>
        <v/>
      </c>
      <c r="AA8" s="6"/>
      <c r="AB8" s="48"/>
      <c r="AC8" s="49" t="str">
        <f t="shared" si="5"/>
        <v/>
      </c>
      <c r="AD8" s="6"/>
      <c r="AE8" s="45" t="str">
        <f t="shared" si="13"/>
        <v/>
      </c>
      <c r="AF8" s="45" t="str">
        <f t="shared" si="14"/>
        <v/>
      </c>
      <c r="AG8" s="52" t="str">
        <f t="shared" si="6"/>
        <v/>
      </c>
      <c r="AH8" s="6"/>
      <c r="AI8" s="54" t="str">
        <f>Atletismo!CU8</f>
        <v/>
      </c>
      <c r="AJ8" s="52" t="str">
        <f t="shared" si="7"/>
        <v/>
      </c>
      <c r="AK8" s="6"/>
      <c r="AL8" s="44"/>
      <c r="AM8" s="52" t="str">
        <f t="shared" si="8"/>
        <v/>
      </c>
      <c r="AN8" s="6"/>
      <c r="AO8" s="55" t="str">
        <f t="shared" si="15"/>
        <v/>
      </c>
      <c r="AP8" s="8"/>
      <c r="AQ8" s="58" t="str">
        <f t="shared" si="9"/>
        <v/>
      </c>
      <c r="AR8" s="19"/>
      <c r="AS8" s="39" t="str">
        <f t="shared" si="17"/>
        <v/>
      </c>
      <c r="AT8" s="19">
        <v>4</v>
      </c>
      <c r="AU8" s="19"/>
      <c r="AV8" s="38">
        <f t="shared" si="16"/>
        <v>0</v>
      </c>
      <c r="AW8" s="19">
        <f t="shared" si="10"/>
        <v>0</v>
      </c>
      <c r="AX8" s="19">
        <f t="shared" si="10"/>
        <v>0</v>
      </c>
      <c r="AY8" s="19">
        <f t="shared" si="10"/>
        <v>0</v>
      </c>
      <c r="AZ8" s="19">
        <f t="shared" si="10"/>
        <v>0</v>
      </c>
      <c r="BA8" s="19">
        <f t="shared" si="10"/>
        <v>0</v>
      </c>
      <c r="BB8" s="19">
        <f t="shared" si="10"/>
        <v>0</v>
      </c>
      <c r="BC8" s="19">
        <f t="shared" si="10"/>
        <v>0</v>
      </c>
      <c r="BD8" s="19">
        <f t="shared" si="10"/>
        <v>0</v>
      </c>
      <c r="BE8" s="19">
        <f t="shared" si="10"/>
        <v>0</v>
      </c>
      <c r="BF8" s="19">
        <f t="shared" si="10"/>
        <v>0</v>
      </c>
      <c r="BG8" s="19">
        <f t="shared" si="11"/>
        <v>0</v>
      </c>
      <c r="BH8" s="19">
        <f t="shared" si="11"/>
        <v>0</v>
      </c>
      <c r="BI8" s="19">
        <f t="shared" si="11"/>
        <v>0</v>
      </c>
      <c r="BJ8" s="19">
        <f t="shared" si="11"/>
        <v>0</v>
      </c>
      <c r="BK8" s="19">
        <f t="shared" si="11"/>
        <v>0</v>
      </c>
      <c r="BL8" s="19">
        <f t="shared" si="11"/>
        <v>0</v>
      </c>
      <c r="BM8" s="19">
        <f t="shared" si="11"/>
        <v>0</v>
      </c>
      <c r="BN8" s="19">
        <f t="shared" si="11"/>
        <v>0</v>
      </c>
      <c r="BO8" s="19">
        <f t="shared" si="11"/>
        <v>0</v>
      </c>
      <c r="BP8" s="19">
        <f t="shared" si="11"/>
        <v>0</v>
      </c>
      <c r="BQ8" s="19">
        <f t="shared" si="11"/>
        <v>0</v>
      </c>
      <c r="BR8" s="19">
        <f t="shared" si="11"/>
        <v>0</v>
      </c>
      <c r="BS8" s="19">
        <f t="shared" si="11"/>
        <v>0</v>
      </c>
      <c r="BT8" s="19">
        <f t="shared" si="11"/>
        <v>0</v>
      </c>
    </row>
    <row r="9" spans="1:72" ht="15" customHeight="1" thickBot="1" x14ac:dyDescent="0.3">
      <c r="A9" s="103" t="s">
        <v>4</v>
      </c>
      <c r="B9" s="1"/>
      <c r="C9" s="159" t="str">
        <f>IF(Definições!P11="","",AT9)</f>
        <v/>
      </c>
      <c r="D9" s="160"/>
      <c r="E9" s="161" t="str">
        <f>Definições!AP11</f>
        <v/>
      </c>
      <c r="F9" s="161"/>
      <c r="G9" s="161"/>
      <c r="H9" s="161"/>
      <c r="I9" s="161"/>
      <c r="J9" s="161"/>
      <c r="K9" s="161"/>
      <c r="L9" s="161"/>
      <c r="M9" s="162"/>
      <c r="N9" s="19"/>
      <c r="O9" s="44"/>
      <c r="P9" s="45" t="str">
        <f t="shared" si="0"/>
        <v/>
      </c>
      <c r="Q9" s="6"/>
      <c r="R9" s="48"/>
      <c r="S9" s="49" t="str">
        <f t="shared" si="1"/>
        <v/>
      </c>
      <c r="T9" s="6"/>
      <c r="U9" s="45" t="str">
        <f t="shared" si="2"/>
        <v/>
      </c>
      <c r="V9" s="45" t="str">
        <f t="shared" si="12"/>
        <v/>
      </c>
      <c r="W9" s="52" t="str">
        <f t="shared" si="3"/>
        <v/>
      </c>
      <c r="X9" s="6"/>
      <c r="Y9" s="44"/>
      <c r="Z9" s="45" t="str">
        <f t="shared" si="4"/>
        <v/>
      </c>
      <c r="AA9" s="6"/>
      <c r="AB9" s="48"/>
      <c r="AC9" s="49" t="str">
        <f t="shared" si="5"/>
        <v/>
      </c>
      <c r="AD9" s="6"/>
      <c r="AE9" s="45" t="str">
        <f t="shared" si="13"/>
        <v/>
      </c>
      <c r="AF9" s="45" t="str">
        <f t="shared" si="14"/>
        <v/>
      </c>
      <c r="AG9" s="52" t="str">
        <f t="shared" si="6"/>
        <v/>
      </c>
      <c r="AH9" s="6"/>
      <c r="AI9" s="54" t="str">
        <f>Atletismo!CU9</f>
        <v/>
      </c>
      <c r="AJ9" s="52" t="str">
        <f t="shared" si="7"/>
        <v/>
      </c>
      <c r="AK9" s="6"/>
      <c r="AL9" s="44"/>
      <c r="AM9" s="52" t="str">
        <f t="shared" si="8"/>
        <v/>
      </c>
      <c r="AN9" s="6"/>
      <c r="AO9" s="55" t="str">
        <f t="shared" si="15"/>
        <v/>
      </c>
      <c r="AP9" s="8"/>
      <c r="AQ9" s="58" t="str">
        <f t="shared" si="9"/>
        <v/>
      </c>
      <c r="AR9" s="19"/>
      <c r="AS9" s="39" t="str">
        <f t="shared" si="17"/>
        <v/>
      </c>
      <c r="AT9" s="19">
        <v>5</v>
      </c>
      <c r="AU9" s="19"/>
      <c r="AV9" s="38">
        <f t="shared" si="16"/>
        <v>0</v>
      </c>
      <c r="AW9" s="19">
        <f t="shared" si="10"/>
        <v>0</v>
      </c>
      <c r="AX9" s="19">
        <f t="shared" si="10"/>
        <v>0</v>
      </c>
      <c r="AY9" s="19">
        <f t="shared" si="10"/>
        <v>0</v>
      </c>
      <c r="AZ9" s="19">
        <f t="shared" si="10"/>
        <v>0</v>
      </c>
      <c r="BA9" s="19">
        <f t="shared" si="10"/>
        <v>0</v>
      </c>
      <c r="BB9" s="19">
        <f t="shared" si="10"/>
        <v>0</v>
      </c>
      <c r="BC9" s="19">
        <f t="shared" si="10"/>
        <v>0</v>
      </c>
      <c r="BD9" s="19">
        <f t="shared" si="10"/>
        <v>0</v>
      </c>
      <c r="BE9" s="19">
        <f t="shared" si="10"/>
        <v>0</v>
      </c>
      <c r="BF9" s="19">
        <f t="shared" si="10"/>
        <v>0</v>
      </c>
      <c r="BG9" s="19">
        <f t="shared" si="11"/>
        <v>0</v>
      </c>
      <c r="BH9" s="19">
        <f t="shared" si="11"/>
        <v>0</v>
      </c>
      <c r="BI9" s="19">
        <f t="shared" si="11"/>
        <v>0</v>
      </c>
      <c r="BJ9" s="19">
        <f t="shared" si="11"/>
        <v>0</v>
      </c>
      <c r="BK9" s="19">
        <f t="shared" si="11"/>
        <v>0</v>
      </c>
      <c r="BL9" s="19">
        <f t="shared" si="11"/>
        <v>0</v>
      </c>
      <c r="BM9" s="19">
        <f t="shared" si="11"/>
        <v>0</v>
      </c>
      <c r="BN9" s="19">
        <f t="shared" si="11"/>
        <v>0</v>
      </c>
      <c r="BO9" s="19">
        <f t="shared" si="11"/>
        <v>0</v>
      </c>
      <c r="BP9" s="19">
        <f t="shared" si="11"/>
        <v>0</v>
      </c>
      <c r="BQ9" s="19">
        <f t="shared" si="11"/>
        <v>0</v>
      </c>
      <c r="BR9" s="19">
        <f t="shared" si="11"/>
        <v>0</v>
      </c>
      <c r="BS9" s="19">
        <f t="shared" si="11"/>
        <v>0</v>
      </c>
      <c r="BT9" s="19">
        <f t="shared" si="11"/>
        <v>0</v>
      </c>
    </row>
    <row r="10" spans="1:72" ht="15" customHeight="1" thickBot="1" x14ac:dyDescent="0.3">
      <c r="A10" s="103"/>
      <c r="B10" s="1"/>
      <c r="C10" s="159" t="str">
        <f>IF(Definições!P12="","",AT10)</f>
        <v/>
      </c>
      <c r="D10" s="160"/>
      <c r="E10" s="161" t="str">
        <f>Definições!AP12</f>
        <v/>
      </c>
      <c r="F10" s="161"/>
      <c r="G10" s="161"/>
      <c r="H10" s="161"/>
      <c r="I10" s="161"/>
      <c r="J10" s="161"/>
      <c r="K10" s="161"/>
      <c r="L10" s="161"/>
      <c r="M10" s="162"/>
      <c r="N10" s="19"/>
      <c r="O10" s="44"/>
      <c r="P10" s="45" t="str">
        <f t="shared" si="0"/>
        <v/>
      </c>
      <c r="Q10" s="6"/>
      <c r="R10" s="48"/>
      <c r="S10" s="49" t="str">
        <f t="shared" si="1"/>
        <v/>
      </c>
      <c r="T10" s="6"/>
      <c r="U10" s="45" t="str">
        <f t="shared" si="2"/>
        <v/>
      </c>
      <c r="V10" s="45" t="str">
        <f t="shared" si="12"/>
        <v/>
      </c>
      <c r="W10" s="52" t="str">
        <f t="shared" si="3"/>
        <v/>
      </c>
      <c r="X10" s="6"/>
      <c r="Y10" s="44"/>
      <c r="Z10" s="45" t="str">
        <f t="shared" si="4"/>
        <v/>
      </c>
      <c r="AA10" s="6"/>
      <c r="AB10" s="48"/>
      <c r="AC10" s="49" t="str">
        <f t="shared" si="5"/>
        <v/>
      </c>
      <c r="AD10" s="6"/>
      <c r="AE10" s="45" t="str">
        <f t="shared" si="13"/>
        <v/>
      </c>
      <c r="AF10" s="45" t="str">
        <f t="shared" si="14"/>
        <v/>
      </c>
      <c r="AG10" s="52" t="str">
        <f t="shared" si="6"/>
        <v/>
      </c>
      <c r="AH10" s="6"/>
      <c r="AI10" s="54" t="str">
        <f>Atletismo!CU10</f>
        <v/>
      </c>
      <c r="AJ10" s="52" t="str">
        <f t="shared" si="7"/>
        <v/>
      </c>
      <c r="AK10" s="6"/>
      <c r="AL10" s="44"/>
      <c r="AM10" s="52" t="str">
        <f t="shared" si="8"/>
        <v/>
      </c>
      <c r="AN10" s="6"/>
      <c r="AO10" s="55" t="str">
        <f t="shared" si="15"/>
        <v/>
      </c>
      <c r="AP10" s="8"/>
      <c r="AQ10" s="58" t="str">
        <f t="shared" si="9"/>
        <v/>
      </c>
      <c r="AR10" s="19"/>
      <c r="AS10" s="39" t="str">
        <f t="shared" si="17"/>
        <v/>
      </c>
      <c r="AT10" s="19">
        <v>6</v>
      </c>
      <c r="AU10" s="19"/>
      <c r="AV10" s="38">
        <f t="shared" si="16"/>
        <v>0</v>
      </c>
      <c r="AW10" s="19">
        <f t="shared" si="10"/>
        <v>0</v>
      </c>
      <c r="AX10" s="19">
        <f t="shared" si="10"/>
        <v>0</v>
      </c>
      <c r="AY10" s="19">
        <f t="shared" si="10"/>
        <v>0</v>
      </c>
      <c r="AZ10" s="19">
        <f t="shared" si="10"/>
        <v>0</v>
      </c>
      <c r="BA10" s="19">
        <f t="shared" si="10"/>
        <v>0</v>
      </c>
      <c r="BB10" s="19">
        <f t="shared" si="10"/>
        <v>0</v>
      </c>
      <c r="BC10" s="19">
        <f t="shared" si="10"/>
        <v>0</v>
      </c>
      <c r="BD10" s="19">
        <f t="shared" si="10"/>
        <v>0</v>
      </c>
      <c r="BE10" s="19">
        <f t="shared" si="10"/>
        <v>0</v>
      </c>
      <c r="BF10" s="19">
        <f t="shared" si="10"/>
        <v>0</v>
      </c>
      <c r="BG10" s="19">
        <f t="shared" si="11"/>
        <v>0</v>
      </c>
      <c r="BH10" s="19">
        <f t="shared" si="11"/>
        <v>0</v>
      </c>
      <c r="BI10" s="19">
        <f t="shared" si="11"/>
        <v>0</v>
      </c>
      <c r="BJ10" s="19">
        <f t="shared" si="11"/>
        <v>0</v>
      </c>
      <c r="BK10" s="19">
        <f t="shared" si="11"/>
        <v>0</v>
      </c>
      <c r="BL10" s="19">
        <f t="shared" si="11"/>
        <v>0</v>
      </c>
      <c r="BM10" s="19">
        <f t="shared" si="11"/>
        <v>0</v>
      </c>
      <c r="BN10" s="19">
        <f t="shared" si="11"/>
        <v>0</v>
      </c>
      <c r="BO10" s="19">
        <f t="shared" si="11"/>
        <v>0</v>
      </c>
      <c r="BP10" s="19">
        <f t="shared" si="11"/>
        <v>0</v>
      </c>
      <c r="BQ10" s="19">
        <f t="shared" si="11"/>
        <v>0</v>
      </c>
      <c r="BR10" s="19">
        <f t="shared" si="11"/>
        <v>0</v>
      </c>
      <c r="BS10" s="19">
        <f t="shared" si="11"/>
        <v>0</v>
      </c>
      <c r="BT10" s="19">
        <f t="shared" si="11"/>
        <v>0</v>
      </c>
    </row>
    <row r="11" spans="1:72" ht="15" customHeight="1" thickBot="1" x14ac:dyDescent="0.3">
      <c r="A11" s="116" t="s">
        <v>87</v>
      </c>
      <c r="B11" s="1"/>
      <c r="C11" s="159" t="str">
        <f>IF(Definições!P13="","",AT11)</f>
        <v/>
      </c>
      <c r="D11" s="160"/>
      <c r="E11" s="161" t="str">
        <f>Definições!AP13</f>
        <v/>
      </c>
      <c r="F11" s="161"/>
      <c r="G11" s="161"/>
      <c r="H11" s="161"/>
      <c r="I11" s="161"/>
      <c r="J11" s="161"/>
      <c r="K11" s="161"/>
      <c r="L11" s="161"/>
      <c r="M11" s="162"/>
      <c r="N11" s="19"/>
      <c r="O11" s="44"/>
      <c r="P11" s="45" t="str">
        <f t="shared" si="0"/>
        <v/>
      </c>
      <c r="Q11" s="6"/>
      <c r="R11" s="48"/>
      <c r="S11" s="49" t="str">
        <f t="shared" si="1"/>
        <v/>
      </c>
      <c r="T11" s="6"/>
      <c r="U11" s="45" t="str">
        <f t="shared" si="2"/>
        <v/>
      </c>
      <c r="V11" s="45" t="str">
        <f t="shared" si="12"/>
        <v/>
      </c>
      <c r="W11" s="52" t="str">
        <f t="shared" si="3"/>
        <v/>
      </c>
      <c r="X11" s="6"/>
      <c r="Y11" s="44"/>
      <c r="Z11" s="45" t="str">
        <f t="shared" si="4"/>
        <v/>
      </c>
      <c r="AA11" s="6"/>
      <c r="AB11" s="48"/>
      <c r="AC11" s="49" t="str">
        <f t="shared" si="5"/>
        <v/>
      </c>
      <c r="AD11" s="6"/>
      <c r="AE11" s="45" t="str">
        <f t="shared" si="13"/>
        <v/>
      </c>
      <c r="AF11" s="45" t="str">
        <f t="shared" si="14"/>
        <v/>
      </c>
      <c r="AG11" s="52" t="str">
        <f t="shared" si="6"/>
        <v/>
      </c>
      <c r="AH11" s="6"/>
      <c r="AI11" s="54" t="str">
        <f>Atletismo!CU11</f>
        <v/>
      </c>
      <c r="AJ11" s="52" t="str">
        <f t="shared" si="7"/>
        <v/>
      </c>
      <c r="AK11" s="6"/>
      <c r="AL11" s="44"/>
      <c r="AM11" s="52" t="str">
        <f t="shared" si="8"/>
        <v/>
      </c>
      <c r="AN11" s="6"/>
      <c r="AO11" s="55" t="str">
        <f t="shared" si="15"/>
        <v/>
      </c>
      <c r="AP11" s="8"/>
      <c r="AQ11" s="58" t="str">
        <f t="shared" si="9"/>
        <v/>
      </c>
      <c r="AR11" s="19"/>
      <c r="AS11" s="39" t="str">
        <f t="shared" si="17"/>
        <v/>
      </c>
      <c r="AT11" s="19">
        <v>7</v>
      </c>
      <c r="AU11" s="19"/>
      <c r="AV11" s="38">
        <f t="shared" si="16"/>
        <v>0</v>
      </c>
      <c r="AW11" s="19">
        <f t="shared" si="10"/>
        <v>0</v>
      </c>
      <c r="AX11" s="19">
        <f t="shared" si="10"/>
        <v>0</v>
      </c>
      <c r="AY11" s="19">
        <f t="shared" si="10"/>
        <v>0</v>
      </c>
      <c r="AZ11" s="19">
        <f t="shared" si="10"/>
        <v>0</v>
      </c>
      <c r="BA11" s="19">
        <f t="shared" si="10"/>
        <v>0</v>
      </c>
      <c r="BB11" s="19">
        <f t="shared" si="10"/>
        <v>0</v>
      </c>
      <c r="BC11" s="19">
        <f t="shared" si="10"/>
        <v>0</v>
      </c>
      <c r="BD11" s="19">
        <f t="shared" si="10"/>
        <v>0</v>
      </c>
      <c r="BE11" s="19">
        <f t="shared" si="10"/>
        <v>0</v>
      </c>
      <c r="BF11" s="19">
        <f t="shared" si="10"/>
        <v>0</v>
      </c>
      <c r="BG11" s="19">
        <f t="shared" si="11"/>
        <v>0</v>
      </c>
      <c r="BH11" s="19">
        <f t="shared" si="11"/>
        <v>0</v>
      </c>
      <c r="BI11" s="19">
        <f t="shared" si="11"/>
        <v>0</v>
      </c>
      <c r="BJ11" s="19">
        <f t="shared" si="11"/>
        <v>0</v>
      </c>
      <c r="BK11" s="19">
        <f t="shared" si="11"/>
        <v>0</v>
      </c>
      <c r="BL11" s="19">
        <f t="shared" si="11"/>
        <v>0</v>
      </c>
      <c r="BM11" s="19">
        <f t="shared" si="11"/>
        <v>0</v>
      </c>
      <c r="BN11" s="19">
        <f t="shared" si="11"/>
        <v>0</v>
      </c>
      <c r="BO11" s="19">
        <f t="shared" si="11"/>
        <v>0</v>
      </c>
      <c r="BP11" s="19">
        <f t="shared" si="11"/>
        <v>0</v>
      </c>
      <c r="BQ11" s="19">
        <f t="shared" si="11"/>
        <v>0</v>
      </c>
      <c r="BR11" s="19">
        <f t="shared" si="11"/>
        <v>0</v>
      </c>
      <c r="BS11" s="19">
        <f t="shared" si="11"/>
        <v>0</v>
      </c>
      <c r="BT11" s="19">
        <f t="shared" si="11"/>
        <v>0</v>
      </c>
    </row>
    <row r="12" spans="1:72" ht="15" customHeight="1" thickBot="1" x14ac:dyDescent="0.3">
      <c r="A12" s="116"/>
      <c r="B12" s="3"/>
      <c r="C12" s="159" t="str">
        <f>IF(Definições!P14="","",AT12)</f>
        <v/>
      </c>
      <c r="D12" s="160"/>
      <c r="E12" s="161" t="str">
        <f>Definições!AP14</f>
        <v/>
      </c>
      <c r="F12" s="161"/>
      <c r="G12" s="161"/>
      <c r="H12" s="161"/>
      <c r="I12" s="161"/>
      <c r="J12" s="161"/>
      <c r="K12" s="161"/>
      <c r="L12" s="161"/>
      <c r="M12" s="162"/>
      <c r="N12" s="19"/>
      <c r="O12" s="44"/>
      <c r="P12" s="45" t="str">
        <f t="shared" si="0"/>
        <v/>
      </c>
      <c r="Q12" s="6"/>
      <c r="R12" s="48"/>
      <c r="S12" s="49" t="str">
        <f t="shared" si="1"/>
        <v/>
      </c>
      <c r="T12" s="6"/>
      <c r="U12" s="45" t="str">
        <f t="shared" si="2"/>
        <v/>
      </c>
      <c r="V12" s="45" t="str">
        <f t="shared" si="12"/>
        <v/>
      </c>
      <c r="W12" s="52" t="str">
        <f t="shared" si="3"/>
        <v/>
      </c>
      <c r="X12" s="6"/>
      <c r="Y12" s="44"/>
      <c r="Z12" s="45" t="str">
        <f t="shared" si="4"/>
        <v/>
      </c>
      <c r="AA12" s="6"/>
      <c r="AB12" s="48"/>
      <c r="AC12" s="49" t="str">
        <f t="shared" si="5"/>
        <v/>
      </c>
      <c r="AD12" s="6"/>
      <c r="AE12" s="45" t="str">
        <f t="shared" si="13"/>
        <v/>
      </c>
      <c r="AF12" s="45" t="str">
        <f t="shared" si="14"/>
        <v/>
      </c>
      <c r="AG12" s="52" t="str">
        <f t="shared" si="6"/>
        <v/>
      </c>
      <c r="AH12" s="6"/>
      <c r="AI12" s="54" t="str">
        <f>Atletismo!CU12</f>
        <v/>
      </c>
      <c r="AJ12" s="52" t="str">
        <f t="shared" si="7"/>
        <v/>
      </c>
      <c r="AK12" s="6"/>
      <c r="AL12" s="44"/>
      <c r="AM12" s="52" t="str">
        <f t="shared" si="8"/>
        <v/>
      </c>
      <c r="AN12" s="6"/>
      <c r="AO12" s="55" t="str">
        <f t="shared" si="15"/>
        <v/>
      </c>
      <c r="AP12" s="8"/>
      <c r="AQ12" s="58" t="str">
        <f t="shared" si="9"/>
        <v/>
      </c>
      <c r="AR12" s="19"/>
      <c r="AS12" s="39" t="str">
        <f t="shared" si="17"/>
        <v/>
      </c>
      <c r="AT12" s="19">
        <v>8</v>
      </c>
      <c r="AU12" s="19"/>
      <c r="AV12" s="38">
        <f t="shared" si="16"/>
        <v>0</v>
      </c>
      <c r="AW12" s="19">
        <f t="shared" si="10"/>
        <v>0</v>
      </c>
      <c r="AX12" s="19">
        <f t="shared" si="10"/>
        <v>0</v>
      </c>
      <c r="AY12" s="19">
        <f t="shared" si="10"/>
        <v>0</v>
      </c>
      <c r="AZ12" s="19">
        <f t="shared" si="10"/>
        <v>0</v>
      </c>
      <c r="BA12" s="19">
        <f t="shared" si="10"/>
        <v>0</v>
      </c>
      <c r="BB12" s="19">
        <f t="shared" si="10"/>
        <v>0</v>
      </c>
      <c r="BC12" s="19">
        <f t="shared" si="10"/>
        <v>0</v>
      </c>
      <c r="BD12" s="19">
        <f t="shared" si="10"/>
        <v>0</v>
      </c>
      <c r="BE12" s="19">
        <f t="shared" si="10"/>
        <v>0</v>
      </c>
      <c r="BF12" s="19">
        <f t="shared" si="10"/>
        <v>0</v>
      </c>
      <c r="BG12" s="19">
        <f t="shared" si="11"/>
        <v>0</v>
      </c>
      <c r="BH12" s="19">
        <f t="shared" si="11"/>
        <v>0</v>
      </c>
      <c r="BI12" s="19">
        <f t="shared" si="11"/>
        <v>0</v>
      </c>
      <c r="BJ12" s="19">
        <f t="shared" si="11"/>
        <v>0</v>
      </c>
      <c r="BK12" s="19">
        <f t="shared" si="11"/>
        <v>0</v>
      </c>
      <c r="BL12" s="19">
        <f t="shared" si="11"/>
        <v>0</v>
      </c>
      <c r="BM12" s="19">
        <f t="shared" si="11"/>
        <v>0</v>
      </c>
      <c r="BN12" s="19">
        <f t="shared" si="11"/>
        <v>0</v>
      </c>
      <c r="BO12" s="19">
        <f t="shared" si="11"/>
        <v>0</v>
      </c>
      <c r="BP12" s="19">
        <f t="shared" si="11"/>
        <v>0</v>
      </c>
      <c r="BQ12" s="19">
        <f t="shared" si="11"/>
        <v>0</v>
      </c>
      <c r="BR12" s="19">
        <f t="shared" si="11"/>
        <v>0</v>
      </c>
      <c r="BS12" s="19">
        <f t="shared" si="11"/>
        <v>0</v>
      </c>
      <c r="BT12" s="19">
        <f t="shared" si="11"/>
        <v>0</v>
      </c>
    </row>
    <row r="13" spans="1:72" ht="15" customHeight="1" x14ac:dyDescent="0.25">
      <c r="B13" s="3"/>
      <c r="C13" s="159" t="str">
        <f>IF(Definições!P15="","",AT13)</f>
        <v/>
      </c>
      <c r="D13" s="160"/>
      <c r="E13" s="161" t="str">
        <f>Definições!AP15</f>
        <v/>
      </c>
      <c r="F13" s="161"/>
      <c r="G13" s="161"/>
      <c r="H13" s="161"/>
      <c r="I13" s="161"/>
      <c r="J13" s="161"/>
      <c r="K13" s="161"/>
      <c r="L13" s="161"/>
      <c r="M13" s="162"/>
      <c r="N13" s="19"/>
      <c r="O13" s="44"/>
      <c r="P13" s="45" t="str">
        <f t="shared" si="0"/>
        <v/>
      </c>
      <c r="Q13" s="6"/>
      <c r="R13" s="48"/>
      <c r="S13" s="49" t="str">
        <f t="shared" si="1"/>
        <v/>
      </c>
      <c r="T13" s="6"/>
      <c r="U13" s="45" t="str">
        <f t="shared" si="2"/>
        <v/>
      </c>
      <c r="V13" s="45" t="str">
        <f t="shared" si="12"/>
        <v/>
      </c>
      <c r="W13" s="52" t="str">
        <f t="shared" si="3"/>
        <v/>
      </c>
      <c r="X13" s="6"/>
      <c r="Y13" s="44"/>
      <c r="Z13" s="45" t="str">
        <f t="shared" si="4"/>
        <v/>
      </c>
      <c r="AA13" s="6"/>
      <c r="AB13" s="48"/>
      <c r="AC13" s="49" t="str">
        <f t="shared" si="5"/>
        <v/>
      </c>
      <c r="AD13" s="6"/>
      <c r="AE13" s="45" t="str">
        <f t="shared" si="13"/>
        <v/>
      </c>
      <c r="AF13" s="45" t="str">
        <f t="shared" si="14"/>
        <v/>
      </c>
      <c r="AG13" s="52" t="str">
        <f t="shared" si="6"/>
        <v/>
      </c>
      <c r="AH13" s="6"/>
      <c r="AI13" s="54" t="str">
        <f>Atletismo!CU13</f>
        <v/>
      </c>
      <c r="AJ13" s="52" t="str">
        <f t="shared" si="7"/>
        <v/>
      </c>
      <c r="AK13" s="6"/>
      <c r="AL13" s="44"/>
      <c r="AM13" s="52" t="str">
        <f t="shared" si="8"/>
        <v/>
      </c>
      <c r="AN13" s="6"/>
      <c r="AO13" s="55" t="str">
        <f t="shared" si="15"/>
        <v/>
      </c>
      <c r="AP13" s="8"/>
      <c r="AQ13" s="58" t="str">
        <f t="shared" si="9"/>
        <v/>
      </c>
      <c r="AR13" s="19"/>
      <c r="AS13" s="39" t="str">
        <f t="shared" si="17"/>
        <v/>
      </c>
      <c r="AT13" s="19">
        <v>9</v>
      </c>
      <c r="AU13" s="19"/>
      <c r="AV13" s="38">
        <f t="shared" si="16"/>
        <v>0</v>
      </c>
      <c r="AW13" s="19">
        <f t="shared" si="10"/>
        <v>0</v>
      </c>
      <c r="AX13" s="19">
        <f t="shared" si="10"/>
        <v>0</v>
      </c>
      <c r="AY13" s="19">
        <f t="shared" si="10"/>
        <v>0</v>
      </c>
      <c r="AZ13" s="19">
        <f t="shared" si="10"/>
        <v>0</v>
      </c>
      <c r="BA13" s="19">
        <f t="shared" si="10"/>
        <v>0</v>
      </c>
      <c r="BB13" s="19">
        <f t="shared" si="10"/>
        <v>0</v>
      </c>
      <c r="BC13" s="19">
        <f t="shared" si="10"/>
        <v>0</v>
      </c>
      <c r="BD13" s="19">
        <f t="shared" si="10"/>
        <v>0</v>
      </c>
      <c r="BE13" s="19">
        <f t="shared" si="10"/>
        <v>0</v>
      </c>
      <c r="BF13" s="19">
        <f t="shared" si="10"/>
        <v>0</v>
      </c>
      <c r="BG13" s="19">
        <f t="shared" si="11"/>
        <v>0</v>
      </c>
      <c r="BH13" s="19">
        <f t="shared" si="11"/>
        <v>0</v>
      </c>
      <c r="BI13" s="19">
        <f t="shared" si="11"/>
        <v>0</v>
      </c>
      <c r="BJ13" s="19">
        <f t="shared" si="11"/>
        <v>0</v>
      </c>
      <c r="BK13" s="19">
        <f t="shared" si="11"/>
        <v>0</v>
      </c>
      <c r="BL13" s="19">
        <f t="shared" si="11"/>
        <v>0</v>
      </c>
      <c r="BM13" s="19">
        <f t="shared" si="11"/>
        <v>0</v>
      </c>
      <c r="BN13" s="19">
        <f t="shared" si="11"/>
        <v>0</v>
      </c>
      <c r="BO13" s="19">
        <f t="shared" si="11"/>
        <v>0</v>
      </c>
      <c r="BP13" s="19">
        <f t="shared" si="11"/>
        <v>0</v>
      </c>
      <c r="BQ13" s="19">
        <f t="shared" si="11"/>
        <v>0</v>
      </c>
      <c r="BR13" s="19">
        <f t="shared" si="11"/>
        <v>0</v>
      </c>
      <c r="BS13" s="19">
        <f t="shared" si="11"/>
        <v>0</v>
      </c>
      <c r="BT13" s="19">
        <f t="shared" si="11"/>
        <v>0</v>
      </c>
    </row>
    <row r="14" spans="1:72" ht="15" customHeight="1" x14ac:dyDescent="0.25">
      <c r="B14" s="29"/>
      <c r="C14" s="159" t="str">
        <f>IF(Definições!P16="","",AT14)</f>
        <v/>
      </c>
      <c r="D14" s="160"/>
      <c r="E14" s="161" t="str">
        <f>Definições!AP16</f>
        <v/>
      </c>
      <c r="F14" s="161"/>
      <c r="G14" s="161"/>
      <c r="H14" s="161"/>
      <c r="I14" s="161"/>
      <c r="J14" s="161"/>
      <c r="K14" s="161"/>
      <c r="L14" s="161"/>
      <c r="M14" s="162"/>
      <c r="N14" s="19"/>
      <c r="O14" s="44"/>
      <c r="P14" s="45" t="str">
        <f t="shared" si="0"/>
        <v/>
      </c>
      <c r="Q14" s="6"/>
      <c r="R14" s="48"/>
      <c r="S14" s="49" t="str">
        <f t="shared" si="1"/>
        <v/>
      </c>
      <c r="T14" s="6"/>
      <c r="U14" s="45" t="str">
        <f t="shared" si="2"/>
        <v/>
      </c>
      <c r="V14" s="45" t="str">
        <f t="shared" si="12"/>
        <v/>
      </c>
      <c r="W14" s="52" t="str">
        <f t="shared" si="3"/>
        <v/>
      </c>
      <c r="X14" s="6"/>
      <c r="Y14" s="44"/>
      <c r="Z14" s="45" t="str">
        <f t="shared" si="4"/>
        <v/>
      </c>
      <c r="AA14" s="6"/>
      <c r="AB14" s="48"/>
      <c r="AC14" s="49" t="str">
        <f t="shared" si="5"/>
        <v/>
      </c>
      <c r="AD14" s="6"/>
      <c r="AE14" s="45" t="str">
        <f t="shared" si="13"/>
        <v/>
      </c>
      <c r="AF14" s="45" t="str">
        <f t="shared" si="14"/>
        <v/>
      </c>
      <c r="AG14" s="52" t="str">
        <f t="shared" si="6"/>
        <v/>
      </c>
      <c r="AH14" s="6"/>
      <c r="AI14" s="54" t="str">
        <f>Atletismo!CU14</f>
        <v/>
      </c>
      <c r="AJ14" s="52" t="str">
        <f t="shared" si="7"/>
        <v/>
      </c>
      <c r="AK14" s="6"/>
      <c r="AL14" s="44"/>
      <c r="AM14" s="52" t="str">
        <f t="shared" si="8"/>
        <v/>
      </c>
      <c r="AN14" s="6"/>
      <c r="AO14" s="55" t="str">
        <f t="shared" si="15"/>
        <v/>
      </c>
      <c r="AP14" s="8"/>
      <c r="AQ14" s="58" t="str">
        <f t="shared" si="9"/>
        <v/>
      </c>
      <c r="AR14" s="19"/>
      <c r="AS14" s="39" t="str">
        <f t="shared" si="17"/>
        <v/>
      </c>
      <c r="AT14" s="19">
        <v>10</v>
      </c>
      <c r="AU14" s="19"/>
      <c r="AV14" s="38">
        <f t="shared" si="16"/>
        <v>0</v>
      </c>
      <c r="AW14" s="19">
        <f t="shared" si="10"/>
        <v>0</v>
      </c>
      <c r="AX14" s="19">
        <f t="shared" si="10"/>
        <v>0</v>
      </c>
      <c r="AY14" s="19">
        <f t="shared" si="10"/>
        <v>0</v>
      </c>
      <c r="AZ14" s="19">
        <f t="shared" si="10"/>
        <v>0</v>
      </c>
      <c r="BA14" s="19">
        <f t="shared" si="10"/>
        <v>0</v>
      </c>
      <c r="BB14" s="19">
        <f t="shared" si="10"/>
        <v>0</v>
      </c>
      <c r="BC14" s="19">
        <f t="shared" si="10"/>
        <v>0</v>
      </c>
      <c r="BD14" s="19">
        <f t="shared" si="10"/>
        <v>0</v>
      </c>
      <c r="BE14" s="19">
        <f t="shared" si="10"/>
        <v>0</v>
      </c>
      <c r="BF14" s="19">
        <f t="shared" si="10"/>
        <v>0</v>
      </c>
      <c r="BG14" s="19">
        <f t="shared" si="11"/>
        <v>0</v>
      </c>
      <c r="BH14" s="19">
        <f t="shared" si="11"/>
        <v>0</v>
      </c>
      <c r="BI14" s="19">
        <f t="shared" si="11"/>
        <v>0</v>
      </c>
      <c r="BJ14" s="19">
        <f t="shared" si="11"/>
        <v>0</v>
      </c>
      <c r="BK14" s="19">
        <f t="shared" si="11"/>
        <v>0</v>
      </c>
      <c r="BL14" s="19">
        <f t="shared" si="11"/>
        <v>0</v>
      </c>
      <c r="BM14" s="19">
        <f t="shared" si="11"/>
        <v>0</v>
      </c>
      <c r="BN14" s="19">
        <f t="shared" si="11"/>
        <v>0</v>
      </c>
      <c r="BO14" s="19">
        <f t="shared" si="11"/>
        <v>0</v>
      </c>
      <c r="BP14" s="19">
        <f t="shared" si="11"/>
        <v>0</v>
      </c>
      <c r="BQ14" s="19">
        <f t="shared" si="11"/>
        <v>0</v>
      </c>
      <c r="BR14" s="19">
        <f t="shared" si="11"/>
        <v>0</v>
      </c>
      <c r="BS14" s="19">
        <f t="shared" si="11"/>
        <v>0</v>
      </c>
      <c r="BT14" s="19">
        <f t="shared" si="11"/>
        <v>0</v>
      </c>
    </row>
    <row r="15" spans="1:72" ht="15" customHeight="1" x14ac:dyDescent="0.25">
      <c r="A15" s="100" t="s">
        <v>8</v>
      </c>
      <c r="B15" s="29"/>
      <c r="C15" s="159" t="str">
        <f>IF(Definições!P17="","",AT15)</f>
        <v/>
      </c>
      <c r="D15" s="160"/>
      <c r="E15" s="161" t="str">
        <f>Definições!AP17</f>
        <v/>
      </c>
      <c r="F15" s="161"/>
      <c r="G15" s="161"/>
      <c r="H15" s="161"/>
      <c r="I15" s="161"/>
      <c r="J15" s="161"/>
      <c r="K15" s="161"/>
      <c r="L15" s="161"/>
      <c r="M15" s="162"/>
      <c r="N15" s="19"/>
      <c r="O15" s="44"/>
      <c r="P15" s="45" t="str">
        <f t="shared" si="0"/>
        <v/>
      </c>
      <c r="Q15" s="6"/>
      <c r="R15" s="48"/>
      <c r="S15" s="49" t="str">
        <f t="shared" si="1"/>
        <v/>
      </c>
      <c r="T15" s="6"/>
      <c r="U15" s="45" t="str">
        <f t="shared" si="2"/>
        <v/>
      </c>
      <c r="V15" s="45" t="str">
        <f t="shared" si="12"/>
        <v/>
      </c>
      <c r="W15" s="52" t="str">
        <f t="shared" si="3"/>
        <v/>
      </c>
      <c r="X15" s="6"/>
      <c r="Y15" s="44"/>
      <c r="Z15" s="45" t="str">
        <f t="shared" si="4"/>
        <v/>
      </c>
      <c r="AA15" s="6"/>
      <c r="AB15" s="48"/>
      <c r="AC15" s="49" t="str">
        <f t="shared" si="5"/>
        <v/>
      </c>
      <c r="AD15" s="6"/>
      <c r="AE15" s="45" t="str">
        <f t="shared" si="13"/>
        <v/>
      </c>
      <c r="AF15" s="45" t="str">
        <f t="shared" si="14"/>
        <v/>
      </c>
      <c r="AG15" s="52" t="str">
        <f t="shared" si="6"/>
        <v/>
      </c>
      <c r="AH15" s="6"/>
      <c r="AI15" s="54" t="str">
        <f>Atletismo!CU15</f>
        <v/>
      </c>
      <c r="AJ15" s="52" t="str">
        <f t="shared" si="7"/>
        <v/>
      </c>
      <c r="AK15" s="6"/>
      <c r="AL15" s="44"/>
      <c r="AM15" s="52" t="str">
        <f t="shared" si="8"/>
        <v/>
      </c>
      <c r="AN15" s="6"/>
      <c r="AO15" s="55" t="str">
        <f t="shared" si="15"/>
        <v/>
      </c>
      <c r="AP15" s="8"/>
      <c r="AQ15" s="58" t="str">
        <f t="shared" si="9"/>
        <v/>
      </c>
      <c r="AR15" s="19"/>
      <c r="AS15" s="39" t="str">
        <f t="shared" si="17"/>
        <v/>
      </c>
      <c r="AT15" s="19">
        <v>11</v>
      </c>
      <c r="AU15" s="19"/>
      <c r="AV15" s="38">
        <f t="shared" si="16"/>
        <v>0</v>
      </c>
      <c r="AW15" s="19">
        <f t="shared" ref="AW15:BF28" si="18">COUNTIF($O15:$AM15,AW$4)</f>
        <v>0</v>
      </c>
      <c r="AX15" s="19">
        <f t="shared" si="18"/>
        <v>0</v>
      </c>
      <c r="AY15" s="19">
        <f t="shared" si="18"/>
        <v>0</v>
      </c>
      <c r="AZ15" s="19">
        <f t="shared" si="18"/>
        <v>0</v>
      </c>
      <c r="BA15" s="19">
        <f t="shared" si="18"/>
        <v>0</v>
      </c>
      <c r="BB15" s="19">
        <f t="shared" si="18"/>
        <v>0</v>
      </c>
      <c r="BC15" s="19">
        <f t="shared" si="18"/>
        <v>0</v>
      </c>
      <c r="BD15" s="19">
        <f t="shared" si="18"/>
        <v>0</v>
      </c>
      <c r="BE15" s="19">
        <f t="shared" si="18"/>
        <v>0</v>
      </c>
      <c r="BF15" s="19">
        <f t="shared" si="18"/>
        <v>0</v>
      </c>
      <c r="BG15" s="19">
        <f t="shared" ref="BG15:BT28" si="19">COUNTIF($O15:$AM15,BG$4)</f>
        <v>0</v>
      </c>
      <c r="BH15" s="19">
        <f t="shared" si="19"/>
        <v>0</v>
      </c>
      <c r="BI15" s="19">
        <f t="shared" si="19"/>
        <v>0</v>
      </c>
      <c r="BJ15" s="19">
        <f t="shared" si="19"/>
        <v>0</v>
      </c>
      <c r="BK15" s="19">
        <f t="shared" si="19"/>
        <v>0</v>
      </c>
      <c r="BL15" s="19">
        <f t="shared" si="19"/>
        <v>0</v>
      </c>
      <c r="BM15" s="19">
        <f t="shared" si="19"/>
        <v>0</v>
      </c>
      <c r="BN15" s="19">
        <f t="shared" si="19"/>
        <v>0</v>
      </c>
      <c r="BO15" s="19">
        <f t="shared" si="19"/>
        <v>0</v>
      </c>
      <c r="BP15" s="19">
        <f t="shared" si="19"/>
        <v>0</v>
      </c>
      <c r="BQ15" s="19">
        <f t="shared" si="19"/>
        <v>0</v>
      </c>
      <c r="BR15" s="19">
        <f t="shared" si="19"/>
        <v>0</v>
      </c>
      <c r="BS15" s="19">
        <f t="shared" si="19"/>
        <v>0</v>
      </c>
      <c r="BT15" s="19">
        <f t="shared" si="19"/>
        <v>0</v>
      </c>
    </row>
    <row r="16" spans="1:72" ht="15" customHeight="1" thickBot="1" x14ac:dyDescent="0.3">
      <c r="A16" s="100"/>
      <c r="B16" s="30"/>
      <c r="C16" s="159" t="str">
        <f>IF(Definições!P18="","",AT16)</f>
        <v/>
      </c>
      <c r="D16" s="160"/>
      <c r="E16" s="161" t="str">
        <f>Definições!AP18</f>
        <v/>
      </c>
      <c r="F16" s="161"/>
      <c r="G16" s="161"/>
      <c r="H16" s="161"/>
      <c r="I16" s="161"/>
      <c r="J16" s="161"/>
      <c r="K16" s="161"/>
      <c r="L16" s="161"/>
      <c r="M16" s="162"/>
      <c r="N16" s="19"/>
      <c r="O16" s="44"/>
      <c r="P16" s="45" t="str">
        <f t="shared" si="0"/>
        <v/>
      </c>
      <c r="Q16" s="6"/>
      <c r="R16" s="48"/>
      <c r="S16" s="49" t="str">
        <f t="shared" si="1"/>
        <v/>
      </c>
      <c r="T16" s="6"/>
      <c r="U16" s="45" t="str">
        <f t="shared" si="2"/>
        <v/>
      </c>
      <c r="V16" s="45" t="str">
        <f t="shared" si="12"/>
        <v/>
      </c>
      <c r="W16" s="52" t="str">
        <f t="shared" si="3"/>
        <v/>
      </c>
      <c r="X16" s="6"/>
      <c r="Y16" s="44"/>
      <c r="Z16" s="45" t="str">
        <f t="shared" si="4"/>
        <v/>
      </c>
      <c r="AA16" s="6"/>
      <c r="AB16" s="48"/>
      <c r="AC16" s="49" t="str">
        <f t="shared" si="5"/>
        <v/>
      </c>
      <c r="AD16" s="6"/>
      <c r="AE16" s="45" t="str">
        <f t="shared" si="13"/>
        <v/>
      </c>
      <c r="AF16" s="45" t="str">
        <f t="shared" si="14"/>
        <v/>
      </c>
      <c r="AG16" s="52" t="str">
        <f t="shared" si="6"/>
        <v/>
      </c>
      <c r="AH16" s="6"/>
      <c r="AI16" s="54" t="str">
        <f>Atletismo!CU16</f>
        <v/>
      </c>
      <c r="AJ16" s="52" t="str">
        <f t="shared" si="7"/>
        <v/>
      </c>
      <c r="AK16" s="6"/>
      <c r="AL16" s="44"/>
      <c r="AM16" s="52" t="str">
        <f t="shared" si="8"/>
        <v/>
      </c>
      <c r="AN16" s="6"/>
      <c r="AO16" s="55" t="str">
        <f t="shared" si="15"/>
        <v/>
      </c>
      <c r="AP16" s="8"/>
      <c r="AQ16" s="58" t="str">
        <f t="shared" si="9"/>
        <v/>
      </c>
      <c r="AR16" s="19"/>
      <c r="AS16" s="39" t="str">
        <f t="shared" si="17"/>
        <v/>
      </c>
      <c r="AT16" s="19">
        <v>12</v>
      </c>
      <c r="AU16" s="19"/>
      <c r="AV16" s="38">
        <f t="shared" si="16"/>
        <v>0</v>
      </c>
      <c r="AW16" s="19">
        <f t="shared" si="18"/>
        <v>0</v>
      </c>
      <c r="AX16" s="19">
        <f t="shared" si="18"/>
        <v>0</v>
      </c>
      <c r="AY16" s="19">
        <f t="shared" si="18"/>
        <v>0</v>
      </c>
      <c r="AZ16" s="19">
        <f t="shared" si="18"/>
        <v>0</v>
      </c>
      <c r="BA16" s="19">
        <f t="shared" si="18"/>
        <v>0</v>
      </c>
      <c r="BB16" s="19">
        <f t="shared" si="18"/>
        <v>0</v>
      </c>
      <c r="BC16" s="19">
        <f t="shared" si="18"/>
        <v>0</v>
      </c>
      <c r="BD16" s="19">
        <f t="shared" si="18"/>
        <v>0</v>
      </c>
      <c r="BE16" s="19">
        <f t="shared" si="18"/>
        <v>0</v>
      </c>
      <c r="BF16" s="19">
        <f t="shared" si="18"/>
        <v>0</v>
      </c>
      <c r="BG16" s="19">
        <f t="shared" si="19"/>
        <v>0</v>
      </c>
      <c r="BH16" s="19">
        <f t="shared" si="19"/>
        <v>0</v>
      </c>
      <c r="BI16" s="19">
        <f t="shared" si="19"/>
        <v>0</v>
      </c>
      <c r="BJ16" s="19">
        <f t="shared" si="19"/>
        <v>0</v>
      </c>
      <c r="BK16" s="19">
        <f t="shared" si="19"/>
        <v>0</v>
      </c>
      <c r="BL16" s="19">
        <f t="shared" si="19"/>
        <v>0</v>
      </c>
      <c r="BM16" s="19">
        <f t="shared" si="19"/>
        <v>0</v>
      </c>
      <c r="BN16" s="19">
        <f t="shared" si="19"/>
        <v>0</v>
      </c>
      <c r="BO16" s="19">
        <f t="shared" si="19"/>
        <v>0</v>
      </c>
      <c r="BP16" s="19">
        <f t="shared" si="19"/>
        <v>0</v>
      </c>
      <c r="BQ16" s="19">
        <f t="shared" si="19"/>
        <v>0</v>
      </c>
      <c r="BR16" s="19">
        <f t="shared" si="19"/>
        <v>0</v>
      </c>
      <c r="BS16" s="19">
        <f t="shared" si="19"/>
        <v>0</v>
      </c>
      <c r="BT16" s="19">
        <f t="shared" si="19"/>
        <v>0</v>
      </c>
    </row>
    <row r="17" spans="1:72" ht="15" customHeight="1" x14ac:dyDescent="0.25">
      <c r="A17" s="98" t="s">
        <v>13</v>
      </c>
      <c r="B17" s="30"/>
      <c r="C17" s="159" t="str">
        <f>IF(Definições!P19="","",AT17)</f>
        <v/>
      </c>
      <c r="D17" s="160"/>
      <c r="E17" s="161" t="str">
        <f>Definições!AP19</f>
        <v/>
      </c>
      <c r="F17" s="161"/>
      <c r="G17" s="161"/>
      <c r="H17" s="161"/>
      <c r="I17" s="161"/>
      <c r="J17" s="161"/>
      <c r="K17" s="161"/>
      <c r="L17" s="161"/>
      <c r="M17" s="162"/>
      <c r="N17" s="19"/>
      <c r="O17" s="44"/>
      <c r="P17" s="45" t="str">
        <f t="shared" si="0"/>
        <v/>
      </c>
      <c r="Q17" s="6"/>
      <c r="R17" s="48"/>
      <c r="S17" s="49" t="str">
        <f t="shared" si="1"/>
        <v/>
      </c>
      <c r="T17" s="6"/>
      <c r="U17" s="45" t="str">
        <f t="shared" si="2"/>
        <v/>
      </c>
      <c r="V17" s="45" t="str">
        <f t="shared" si="12"/>
        <v/>
      </c>
      <c r="W17" s="52" t="str">
        <f t="shared" si="3"/>
        <v/>
      </c>
      <c r="X17" s="6"/>
      <c r="Y17" s="44"/>
      <c r="Z17" s="45" t="str">
        <f t="shared" si="4"/>
        <v/>
      </c>
      <c r="AA17" s="6"/>
      <c r="AB17" s="48"/>
      <c r="AC17" s="49" t="str">
        <f t="shared" si="5"/>
        <v/>
      </c>
      <c r="AD17" s="6"/>
      <c r="AE17" s="45" t="str">
        <f t="shared" si="13"/>
        <v/>
      </c>
      <c r="AF17" s="45" t="str">
        <f t="shared" si="14"/>
        <v/>
      </c>
      <c r="AG17" s="52" t="str">
        <f t="shared" si="6"/>
        <v/>
      </c>
      <c r="AH17" s="6"/>
      <c r="AI17" s="54" t="str">
        <f>Atletismo!CU17</f>
        <v/>
      </c>
      <c r="AJ17" s="52" t="str">
        <f t="shared" si="7"/>
        <v/>
      </c>
      <c r="AK17" s="6"/>
      <c r="AL17" s="44"/>
      <c r="AM17" s="52" t="str">
        <f t="shared" si="8"/>
        <v/>
      </c>
      <c r="AN17" s="6"/>
      <c r="AO17" s="55" t="str">
        <f t="shared" si="15"/>
        <v/>
      </c>
      <c r="AP17" s="8"/>
      <c r="AQ17" s="58" t="str">
        <f t="shared" si="9"/>
        <v/>
      </c>
      <c r="AR17" s="19"/>
      <c r="AS17" s="39" t="str">
        <f t="shared" si="17"/>
        <v/>
      </c>
      <c r="AT17" s="19">
        <v>13</v>
      </c>
      <c r="AU17" s="19"/>
      <c r="AV17" s="38">
        <f t="shared" si="16"/>
        <v>0</v>
      </c>
      <c r="AW17" s="19">
        <f t="shared" si="18"/>
        <v>0</v>
      </c>
      <c r="AX17" s="19">
        <f t="shared" si="18"/>
        <v>0</v>
      </c>
      <c r="AY17" s="19">
        <f t="shared" si="18"/>
        <v>0</v>
      </c>
      <c r="AZ17" s="19">
        <f t="shared" si="18"/>
        <v>0</v>
      </c>
      <c r="BA17" s="19">
        <f t="shared" si="18"/>
        <v>0</v>
      </c>
      <c r="BB17" s="19">
        <f t="shared" si="18"/>
        <v>0</v>
      </c>
      <c r="BC17" s="19">
        <f t="shared" si="18"/>
        <v>0</v>
      </c>
      <c r="BD17" s="19">
        <f t="shared" si="18"/>
        <v>0</v>
      </c>
      <c r="BE17" s="19">
        <f t="shared" si="18"/>
        <v>0</v>
      </c>
      <c r="BF17" s="19">
        <f t="shared" si="18"/>
        <v>0</v>
      </c>
      <c r="BG17" s="19">
        <f t="shared" si="19"/>
        <v>0</v>
      </c>
      <c r="BH17" s="19">
        <f t="shared" si="19"/>
        <v>0</v>
      </c>
      <c r="BI17" s="19">
        <f t="shared" si="19"/>
        <v>0</v>
      </c>
      <c r="BJ17" s="19">
        <f t="shared" si="19"/>
        <v>0</v>
      </c>
      <c r="BK17" s="19">
        <f t="shared" si="19"/>
        <v>0</v>
      </c>
      <c r="BL17" s="19">
        <f t="shared" si="19"/>
        <v>0</v>
      </c>
      <c r="BM17" s="19">
        <f t="shared" si="19"/>
        <v>0</v>
      </c>
      <c r="BN17" s="19">
        <f t="shared" si="19"/>
        <v>0</v>
      </c>
      <c r="BO17" s="19">
        <f t="shared" si="19"/>
        <v>0</v>
      </c>
      <c r="BP17" s="19">
        <f t="shared" si="19"/>
        <v>0</v>
      </c>
      <c r="BQ17" s="19">
        <f t="shared" si="19"/>
        <v>0</v>
      </c>
      <c r="BR17" s="19">
        <f t="shared" si="19"/>
        <v>0</v>
      </c>
      <c r="BS17" s="19">
        <f t="shared" si="19"/>
        <v>0</v>
      </c>
      <c r="BT17" s="19">
        <f t="shared" si="19"/>
        <v>0</v>
      </c>
    </row>
    <row r="18" spans="1:72" ht="15" customHeight="1" thickBot="1" x14ac:dyDescent="0.3">
      <c r="A18" s="99" t="s">
        <v>16</v>
      </c>
      <c r="B18" s="31"/>
      <c r="C18" s="159" t="str">
        <f>IF(Definições!P20="","",AT18)</f>
        <v/>
      </c>
      <c r="D18" s="160"/>
      <c r="E18" s="161" t="str">
        <f>Definições!AP20</f>
        <v/>
      </c>
      <c r="F18" s="161"/>
      <c r="G18" s="161"/>
      <c r="H18" s="161"/>
      <c r="I18" s="161"/>
      <c r="J18" s="161"/>
      <c r="K18" s="161"/>
      <c r="L18" s="161"/>
      <c r="M18" s="162"/>
      <c r="N18" s="19"/>
      <c r="O18" s="44"/>
      <c r="P18" s="45" t="str">
        <f t="shared" si="0"/>
        <v/>
      </c>
      <c r="Q18" s="6"/>
      <c r="R18" s="48"/>
      <c r="S18" s="49" t="str">
        <f t="shared" si="1"/>
        <v/>
      </c>
      <c r="T18" s="6"/>
      <c r="U18" s="45" t="str">
        <f t="shared" si="2"/>
        <v/>
      </c>
      <c r="V18" s="45" t="str">
        <f t="shared" si="12"/>
        <v/>
      </c>
      <c r="W18" s="52" t="str">
        <f t="shared" si="3"/>
        <v/>
      </c>
      <c r="X18" s="6"/>
      <c r="Y18" s="44"/>
      <c r="Z18" s="45" t="str">
        <f t="shared" si="4"/>
        <v/>
      </c>
      <c r="AA18" s="6"/>
      <c r="AB18" s="48"/>
      <c r="AC18" s="49" t="str">
        <f t="shared" si="5"/>
        <v/>
      </c>
      <c r="AD18" s="6"/>
      <c r="AE18" s="45" t="str">
        <f t="shared" si="13"/>
        <v/>
      </c>
      <c r="AF18" s="45" t="str">
        <f t="shared" si="14"/>
        <v/>
      </c>
      <c r="AG18" s="52" t="str">
        <f t="shared" si="6"/>
        <v/>
      </c>
      <c r="AH18" s="6"/>
      <c r="AI18" s="54" t="str">
        <f>Atletismo!CU18</f>
        <v/>
      </c>
      <c r="AJ18" s="52" t="str">
        <f t="shared" si="7"/>
        <v/>
      </c>
      <c r="AK18" s="6"/>
      <c r="AL18" s="44"/>
      <c r="AM18" s="52" t="str">
        <f t="shared" si="8"/>
        <v/>
      </c>
      <c r="AN18" s="6"/>
      <c r="AO18" s="55" t="str">
        <f t="shared" si="15"/>
        <v/>
      </c>
      <c r="AP18" s="8"/>
      <c r="AQ18" s="58" t="str">
        <f t="shared" si="9"/>
        <v/>
      </c>
      <c r="AR18" s="19"/>
      <c r="AS18" s="39" t="str">
        <f t="shared" si="17"/>
        <v/>
      </c>
      <c r="AT18" s="19">
        <v>14</v>
      </c>
      <c r="AU18" s="19"/>
      <c r="AV18" s="38">
        <f t="shared" si="16"/>
        <v>0</v>
      </c>
      <c r="AW18" s="19">
        <f t="shared" si="18"/>
        <v>0</v>
      </c>
      <c r="AX18" s="19">
        <f t="shared" si="18"/>
        <v>0</v>
      </c>
      <c r="AY18" s="19">
        <f t="shared" si="18"/>
        <v>0</v>
      </c>
      <c r="AZ18" s="19">
        <f t="shared" si="18"/>
        <v>0</v>
      </c>
      <c r="BA18" s="19">
        <f t="shared" si="18"/>
        <v>0</v>
      </c>
      <c r="BB18" s="19">
        <f t="shared" si="18"/>
        <v>0</v>
      </c>
      <c r="BC18" s="19">
        <f t="shared" si="18"/>
        <v>0</v>
      </c>
      <c r="BD18" s="19">
        <f t="shared" si="18"/>
        <v>0</v>
      </c>
      <c r="BE18" s="19">
        <f t="shared" si="18"/>
        <v>0</v>
      </c>
      <c r="BF18" s="19">
        <f t="shared" si="18"/>
        <v>0</v>
      </c>
      <c r="BG18" s="19">
        <f t="shared" si="19"/>
        <v>0</v>
      </c>
      <c r="BH18" s="19">
        <f t="shared" si="19"/>
        <v>0</v>
      </c>
      <c r="BI18" s="19">
        <f t="shared" si="19"/>
        <v>0</v>
      </c>
      <c r="BJ18" s="19">
        <f t="shared" si="19"/>
        <v>0</v>
      </c>
      <c r="BK18" s="19">
        <f t="shared" si="19"/>
        <v>0</v>
      </c>
      <c r="BL18" s="19">
        <f t="shared" si="19"/>
        <v>0</v>
      </c>
      <c r="BM18" s="19">
        <f t="shared" si="19"/>
        <v>0</v>
      </c>
      <c r="BN18" s="19">
        <f t="shared" si="19"/>
        <v>0</v>
      </c>
      <c r="BO18" s="19">
        <f t="shared" si="19"/>
        <v>0</v>
      </c>
      <c r="BP18" s="19">
        <f t="shared" si="19"/>
        <v>0</v>
      </c>
      <c r="BQ18" s="19">
        <f t="shared" si="19"/>
        <v>0</v>
      </c>
      <c r="BR18" s="19">
        <f t="shared" si="19"/>
        <v>0</v>
      </c>
      <c r="BS18" s="19">
        <f t="shared" si="19"/>
        <v>0</v>
      </c>
      <c r="BT18" s="19">
        <f t="shared" si="19"/>
        <v>0</v>
      </c>
    </row>
    <row r="19" spans="1:72" ht="15" customHeight="1" thickBot="1" x14ac:dyDescent="0.3">
      <c r="A19" s="32"/>
      <c r="B19" s="30"/>
      <c r="C19" s="159" t="str">
        <f>IF(Definições!P21="","",AT19)</f>
        <v/>
      </c>
      <c r="D19" s="160"/>
      <c r="E19" s="161" t="str">
        <f>Definições!AP21</f>
        <v/>
      </c>
      <c r="F19" s="161"/>
      <c r="G19" s="161"/>
      <c r="H19" s="161"/>
      <c r="I19" s="161"/>
      <c r="J19" s="161"/>
      <c r="K19" s="161"/>
      <c r="L19" s="161"/>
      <c r="M19" s="162"/>
      <c r="N19" s="19"/>
      <c r="O19" s="44"/>
      <c r="P19" s="45" t="str">
        <f t="shared" si="0"/>
        <v/>
      </c>
      <c r="Q19" s="6"/>
      <c r="R19" s="48"/>
      <c r="S19" s="49" t="str">
        <f t="shared" si="1"/>
        <v/>
      </c>
      <c r="T19" s="6"/>
      <c r="U19" s="45" t="str">
        <f t="shared" si="2"/>
        <v/>
      </c>
      <c r="V19" s="45" t="str">
        <f t="shared" si="12"/>
        <v/>
      </c>
      <c r="W19" s="52" t="str">
        <f t="shared" si="3"/>
        <v/>
      </c>
      <c r="X19" s="6"/>
      <c r="Y19" s="44"/>
      <c r="Z19" s="45" t="str">
        <f t="shared" si="4"/>
        <v/>
      </c>
      <c r="AA19" s="6"/>
      <c r="AB19" s="48"/>
      <c r="AC19" s="49" t="str">
        <f t="shared" si="5"/>
        <v/>
      </c>
      <c r="AD19" s="6"/>
      <c r="AE19" s="45" t="str">
        <f t="shared" si="13"/>
        <v/>
      </c>
      <c r="AF19" s="45" t="str">
        <f t="shared" si="14"/>
        <v/>
      </c>
      <c r="AG19" s="52" t="str">
        <f t="shared" si="6"/>
        <v/>
      </c>
      <c r="AH19" s="6"/>
      <c r="AI19" s="54" t="str">
        <f>Atletismo!CU19</f>
        <v/>
      </c>
      <c r="AJ19" s="52" t="str">
        <f t="shared" si="7"/>
        <v/>
      </c>
      <c r="AK19" s="6"/>
      <c r="AL19" s="44"/>
      <c r="AM19" s="52" t="str">
        <f t="shared" si="8"/>
        <v/>
      </c>
      <c r="AN19" s="6"/>
      <c r="AO19" s="55" t="str">
        <f t="shared" si="15"/>
        <v/>
      </c>
      <c r="AP19" s="8"/>
      <c r="AQ19" s="58" t="str">
        <f t="shared" si="9"/>
        <v/>
      </c>
      <c r="AR19" s="19"/>
      <c r="AS19" s="39" t="str">
        <f t="shared" si="17"/>
        <v/>
      </c>
      <c r="AT19" s="19">
        <v>15</v>
      </c>
      <c r="AU19" s="19"/>
      <c r="AV19" s="38">
        <f t="shared" si="16"/>
        <v>0</v>
      </c>
      <c r="AW19" s="19">
        <f t="shared" si="18"/>
        <v>0</v>
      </c>
      <c r="AX19" s="19">
        <f t="shared" si="18"/>
        <v>0</v>
      </c>
      <c r="AY19" s="19">
        <f t="shared" si="18"/>
        <v>0</v>
      </c>
      <c r="AZ19" s="19">
        <f t="shared" si="18"/>
        <v>0</v>
      </c>
      <c r="BA19" s="19">
        <f t="shared" si="18"/>
        <v>0</v>
      </c>
      <c r="BB19" s="19">
        <f t="shared" si="18"/>
        <v>0</v>
      </c>
      <c r="BC19" s="19">
        <f t="shared" si="18"/>
        <v>0</v>
      </c>
      <c r="BD19" s="19">
        <f t="shared" si="18"/>
        <v>0</v>
      </c>
      <c r="BE19" s="19">
        <f t="shared" si="18"/>
        <v>0</v>
      </c>
      <c r="BF19" s="19">
        <f t="shared" si="18"/>
        <v>0</v>
      </c>
      <c r="BG19" s="19">
        <f t="shared" si="19"/>
        <v>0</v>
      </c>
      <c r="BH19" s="19">
        <f t="shared" si="19"/>
        <v>0</v>
      </c>
      <c r="BI19" s="19">
        <f t="shared" si="19"/>
        <v>0</v>
      </c>
      <c r="BJ19" s="19">
        <f t="shared" si="19"/>
        <v>0</v>
      </c>
      <c r="BK19" s="19">
        <f t="shared" si="19"/>
        <v>0</v>
      </c>
      <c r="BL19" s="19">
        <f t="shared" si="19"/>
        <v>0</v>
      </c>
      <c r="BM19" s="19">
        <f t="shared" si="19"/>
        <v>0</v>
      </c>
      <c r="BN19" s="19">
        <f t="shared" si="19"/>
        <v>0</v>
      </c>
      <c r="BO19" s="19">
        <f t="shared" si="19"/>
        <v>0</v>
      </c>
      <c r="BP19" s="19">
        <f t="shared" si="19"/>
        <v>0</v>
      </c>
      <c r="BQ19" s="19">
        <f t="shared" si="19"/>
        <v>0</v>
      </c>
      <c r="BR19" s="19">
        <f t="shared" si="19"/>
        <v>0</v>
      </c>
      <c r="BS19" s="19">
        <f t="shared" si="19"/>
        <v>0</v>
      </c>
      <c r="BT19" s="19">
        <f t="shared" si="19"/>
        <v>0</v>
      </c>
    </row>
    <row r="20" spans="1:72" ht="15" customHeight="1" x14ac:dyDescent="0.25">
      <c r="A20" s="87" t="s">
        <v>18</v>
      </c>
      <c r="B20" s="30"/>
      <c r="C20" s="159" t="str">
        <f>IF(Definições!P22="","",AT20)</f>
        <v/>
      </c>
      <c r="D20" s="160"/>
      <c r="E20" s="161" t="str">
        <f>Definições!AP22</f>
        <v/>
      </c>
      <c r="F20" s="161"/>
      <c r="G20" s="161"/>
      <c r="H20" s="161"/>
      <c r="I20" s="161"/>
      <c r="J20" s="161"/>
      <c r="K20" s="161"/>
      <c r="L20" s="161"/>
      <c r="M20" s="162"/>
      <c r="N20" s="19"/>
      <c r="O20" s="44"/>
      <c r="P20" s="45" t="str">
        <f t="shared" si="0"/>
        <v/>
      </c>
      <c r="Q20" s="6"/>
      <c r="R20" s="48"/>
      <c r="S20" s="49" t="str">
        <f t="shared" si="1"/>
        <v/>
      </c>
      <c r="T20" s="6"/>
      <c r="U20" s="45" t="str">
        <f t="shared" si="2"/>
        <v/>
      </c>
      <c r="V20" s="45" t="str">
        <f t="shared" si="12"/>
        <v/>
      </c>
      <c r="W20" s="52" t="str">
        <f t="shared" si="3"/>
        <v/>
      </c>
      <c r="X20" s="6"/>
      <c r="Y20" s="44"/>
      <c r="Z20" s="45" t="str">
        <f t="shared" si="4"/>
        <v/>
      </c>
      <c r="AA20" s="6"/>
      <c r="AB20" s="48"/>
      <c r="AC20" s="49" t="str">
        <f t="shared" si="5"/>
        <v/>
      </c>
      <c r="AD20" s="6"/>
      <c r="AE20" s="45" t="str">
        <f t="shared" si="13"/>
        <v/>
      </c>
      <c r="AF20" s="45" t="str">
        <f t="shared" si="14"/>
        <v/>
      </c>
      <c r="AG20" s="52" t="str">
        <f t="shared" si="6"/>
        <v/>
      </c>
      <c r="AH20" s="6"/>
      <c r="AI20" s="54" t="str">
        <f>Atletismo!CU20</f>
        <v/>
      </c>
      <c r="AJ20" s="52" t="str">
        <f t="shared" si="7"/>
        <v/>
      </c>
      <c r="AK20" s="6"/>
      <c r="AL20" s="44"/>
      <c r="AM20" s="52" t="str">
        <f t="shared" si="8"/>
        <v/>
      </c>
      <c r="AN20" s="6"/>
      <c r="AO20" s="55" t="str">
        <f t="shared" si="15"/>
        <v/>
      </c>
      <c r="AP20" s="8"/>
      <c r="AQ20" s="58" t="str">
        <f t="shared" si="9"/>
        <v/>
      </c>
      <c r="AR20" s="19"/>
      <c r="AS20" s="39" t="str">
        <f t="shared" si="17"/>
        <v/>
      </c>
      <c r="AT20" s="19">
        <v>16</v>
      </c>
      <c r="AU20" s="19"/>
      <c r="AV20" s="38">
        <f t="shared" si="16"/>
        <v>0</v>
      </c>
      <c r="AW20" s="19">
        <f t="shared" si="18"/>
        <v>0</v>
      </c>
      <c r="AX20" s="19">
        <f t="shared" si="18"/>
        <v>0</v>
      </c>
      <c r="AY20" s="19">
        <f t="shared" si="18"/>
        <v>0</v>
      </c>
      <c r="AZ20" s="19">
        <f t="shared" si="18"/>
        <v>0</v>
      </c>
      <c r="BA20" s="19">
        <f t="shared" si="18"/>
        <v>0</v>
      </c>
      <c r="BB20" s="19">
        <f t="shared" si="18"/>
        <v>0</v>
      </c>
      <c r="BC20" s="19">
        <f t="shared" si="18"/>
        <v>0</v>
      </c>
      <c r="BD20" s="19">
        <f t="shared" si="18"/>
        <v>0</v>
      </c>
      <c r="BE20" s="19">
        <f t="shared" si="18"/>
        <v>0</v>
      </c>
      <c r="BF20" s="19">
        <f t="shared" si="18"/>
        <v>0</v>
      </c>
      <c r="BG20" s="19">
        <f t="shared" si="19"/>
        <v>0</v>
      </c>
      <c r="BH20" s="19">
        <f t="shared" si="19"/>
        <v>0</v>
      </c>
      <c r="BI20" s="19">
        <f t="shared" si="19"/>
        <v>0</v>
      </c>
      <c r="BJ20" s="19">
        <f t="shared" si="19"/>
        <v>0</v>
      </c>
      <c r="BK20" s="19">
        <f t="shared" si="19"/>
        <v>0</v>
      </c>
      <c r="BL20" s="19">
        <f t="shared" si="19"/>
        <v>0</v>
      </c>
      <c r="BM20" s="19">
        <f t="shared" si="19"/>
        <v>0</v>
      </c>
      <c r="BN20" s="19">
        <f t="shared" si="19"/>
        <v>0</v>
      </c>
      <c r="BO20" s="19">
        <f t="shared" si="19"/>
        <v>0</v>
      </c>
      <c r="BP20" s="19">
        <f t="shared" si="19"/>
        <v>0</v>
      </c>
      <c r="BQ20" s="19">
        <f t="shared" si="19"/>
        <v>0</v>
      </c>
      <c r="BR20" s="19">
        <f t="shared" si="19"/>
        <v>0</v>
      </c>
      <c r="BS20" s="19">
        <f t="shared" si="19"/>
        <v>0</v>
      </c>
      <c r="BT20" s="19">
        <f t="shared" si="19"/>
        <v>0</v>
      </c>
    </row>
    <row r="21" spans="1:72" ht="15" customHeight="1" x14ac:dyDescent="0.25">
      <c r="A21" s="88" t="s">
        <v>20</v>
      </c>
      <c r="B21" s="30"/>
      <c r="C21" s="159" t="str">
        <f>IF(Definições!P23="","",AT21)</f>
        <v/>
      </c>
      <c r="D21" s="160"/>
      <c r="E21" s="161" t="str">
        <f>Definições!AP23</f>
        <v/>
      </c>
      <c r="F21" s="161"/>
      <c r="G21" s="161"/>
      <c r="H21" s="161"/>
      <c r="I21" s="161"/>
      <c r="J21" s="161"/>
      <c r="K21" s="161"/>
      <c r="L21" s="161"/>
      <c r="M21" s="162"/>
      <c r="N21" s="19"/>
      <c r="O21" s="44"/>
      <c r="P21" s="45" t="str">
        <f t="shared" si="0"/>
        <v/>
      </c>
      <c r="Q21" s="6"/>
      <c r="R21" s="48"/>
      <c r="S21" s="49" t="str">
        <f t="shared" si="1"/>
        <v/>
      </c>
      <c r="T21" s="6"/>
      <c r="U21" s="45" t="str">
        <f t="shared" si="2"/>
        <v/>
      </c>
      <c r="V21" s="45" t="str">
        <f t="shared" si="12"/>
        <v/>
      </c>
      <c r="W21" s="52" t="str">
        <f t="shared" si="3"/>
        <v/>
      </c>
      <c r="X21" s="6"/>
      <c r="Y21" s="44"/>
      <c r="Z21" s="45" t="str">
        <f t="shared" si="4"/>
        <v/>
      </c>
      <c r="AA21" s="6"/>
      <c r="AB21" s="48"/>
      <c r="AC21" s="49" t="str">
        <f t="shared" si="5"/>
        <v/>
      </c>
      <c r="AD21" s="6"/>
      <c r="AE21" s="45" t="str">
        <f t="shared" si="13"/>
        <v/>
      </c>
      <c r="AF21" s="45" t="str">
        <f t="shared" si="14"/>
        <v/>
      </c>
      <c r="AG21" s="52" t="str">
        <f t="shared" si="6"/>
        <v/>
      </c>
      <c r="AH21" s="6"/>
      <c r="AI21" s="54" t="str">
        <f>Atletismo!CU21</f>
        <v/>
      </c>
      <c r="AJ21" s="52" t="str">
        <f t="shared" si="7"/>
        <v/>
      </c>
      <c r="AK21" s="6"/>
      <c r="AL21" s="44"/>
      <c r="AM21" s="52" t="str">
        <f t="shared" si="8"/>
        <v/>
      </c>
      <c r="AN21" s="6"/>
      <c r="AO21" s="55" t="str">
        <f t="shared" si="15"/>
        <v/>
      </c>
      <c r="AP21" s="8"/>
      <c r="AQ21" s="58" t="str">
        <f t="shared" si="9"/>
        <v/>
      </c>
      <c r="AR21" s="19"/>
      <c r="AS21" s="39" t="str">
        <f t="shared" si="17"/>
        <v/>
      </c>
      <c r="AT21" s="19">
        <v>17</v>
      </c>
      <c r="AU21" s="19"/>
      <c r="AV21" s="38">
        <f t="shared" si="16"/>
        <v>0</v>
      </c>
      <c r="AW21" s="19">
        <f t="shared" si="18"/>
        <v>0</v>
      </c>
      <c r="AX21" s="19">
        <f t="shared" si="18"/>
        <v>0</v>
      </c>
      <c r="AY21" s="19">
        <f t="shared" si="18"/>
        <v>0</v>
      </c>
      <c r="AZ21" s="19">
        <f t="shared" si="18"/>
        <v>0</v>
      </c>
      <c r="BA21" s="19">
        <f t="shared" si="18"/>
        <v>0</v>
      </c>
      <c r="BB21" s="19">
        <f t="shared" si="18"/>
        <v>0</v>
      </c>
      <c r="BC21" s="19">
        <f t="shared" si="18"/>
        <v>0</v>
      </c>
      <c r="BD21" s="19">
        <f t="shared" si="18"/>
        <v>0</v>
      </c>
      <c r="BE21" s="19">
        <f t="shared" si="18"/>
        <v>0</v>
      </c>
      <c r="BF21" s="19">
        <f t="shared" si="18"/>
        <v>0</v>
      </c>
      <c r="BG21" s="19">
        <f t="shared" si="19"/>
        <v>0</v>
      </c>
      <c r="BH21" s="19">
        <f t="shared" si="19"/>
        <v>0</v>
      </c>
      <c r="BI21" s="19">
        <f t="shared" si="19"/>
        <v>0</v>
      </c>
      <c r="BJ21" s="19">
        <f t="shared" si="19"/>
        <v>0</v>
      </c>
      <c r="BK21" s="19">
        <f t="shared" si="19"/>
        <v>0</v>
      </c>
      <c r="BL21" s="19">
        <f t="shared" si="19"/>
        <v>0</v>
      </c>
      <c r="BM21" s="19">
        <f t="shared" si="19"/>
        <v>0</v>
      </c>
      <c r="BN21" s="19">
        <f t="shared" si="19"/>
        <v>0</v>
      </c>
      <c r="BO21" s="19">
        <f t="shared" si="19"/>
        <v>0</v>
      </c>
      <c r="BP21" s="19">
        <f t="shared" si="19"/>
        <v>0</v>
      </c>
      <c r="BQ21" s="19">
        <f t="shared" si="19"/>
        <v>0</v>
      </c>
      <c r="BR21" s="19">
        <f t="shared" si="19"/>
        <v>0</v>
      </c>
      <c r="BS21" s="19">
        <f t="shared" si="19"/>
        <v>0</v>
      </c>
      <c r="BT21" s="19">
        <f t="shared" si="19"/>
        <v>0</v>
      </c>
    </row>
    <row r="22" spans="1:72" ht="15" customHeight="1" x14ac:dyDescent="0.25">
      <c r="A22" s="88" t="s">
        <v>21</v>
      </c>
      <c r="B22" s="30"/>
      <c r="C22" s="159" t="str">
        <f>IF(Definições!P24="","",AT22)</f>
        <v/>
      </c>
      <c r="D22" s="160"/>
      <c r="E22" s="161" t="str">
        <f>Definições!AP24</f>
        <v/>
      </c>
      <c r="F22" s="161"/>
      <c r="G22" s="161"/>
      <c r="H22" s="161"/>
      <c r="I22" s="161"/>
      <c r="J22" s="161"/>
      <c r="K22" s="161"/>
      <c r="L22" s="161"/>
      <c r="M22" s="162"/>
      <c r="N22" s="19"/>
      <c r="O22" s="44"/>
      <c r="P22" s="45" t="str">
        <f t="shared" si="0"/>
        <v/>
      </c>
      <c r="Q22" s="6"/>
      <c r="R22" s="48"/>
      <c r="S22" s="49" t="str">
        <f t="shared" si="1"/>
        <v/>
      </c>
      <c r="T22" s="6"/>
      <c r="U22" s="45" t="str">
        <f t="shared" si="2"/>
        <v/>
      </c>
      <c r="V22" s="45" t="str">
        <f t="shared" si="12"/>
        <v/>
      </c>
      <c r="W22" s="52" t="str">
        <f t="shared" si="3"/>
        <v/>
      </c>
      <c r="X22" s="6"/>
      <c r="Y22" s="44"/>
      <c r="Z22" s="45" t="str">
        <f t="shared" si="4"/>
        <v/>
      </c>
      <c r="AA22" s="6"/>
      <c r="AB22" s="48"/>
      <c r="AC22" s="49" t="str">
        <f t="shared" si="5"/>
        <v/>
      </c>
      <c r="AD22" s="6"/>
      <c r="AE22" s="45" t="str">
        <f t="shared" si="13"/>
        <v/>
      </c>
      <c r="AF22" s="45" t="str">
        <f t="shared" si="14"/>
        <v/>
      </c>
      <c r="AG22" s="52" t="str">
        <f t="shared" si="6"/>
        <v/>
      </c>
      <c r="AH22" s="6"/>
      <c r="AI22" s="54" t="str">
        <f>Atletismo!CU22</f>
        <v/>
      </c>
      <c r="AJ22" s="52" t="str">
        <f t="shared" si="7"/>
        <v/>
      </c>
      <c r="AK22" s="6"/>
      <c r="AL22" s="44"/>
      <c r="AM22" s="52" t="str">
        <f t="shared" si="8"/>
        <v/>
      </c>
      <c r="AN22" s="6"/>
      <c r="AO22" s="55" t="str">
        <f t="shared" si="15"/>
        <v/>
      </c>
      <c r="AP22" s="8"/>
      <c r="AQ22" s="58" t="str">
        <f t="shared" si="9"/>
        <v/>
      </c>
      <c r="AR22" s="19"/>
      <c r="AS22" s="39" t="str">
        <f t="shared" si="17"/>
        <v/>
      </c>
      <c r="AT22" s="19">
        <v>18</v>
      </c>
      <c r="AU22" s="19"/>
      <c r="AV22" s="38">
        <f t="shared" si="16"/>
        <v>0</v>
      </c>
      <c r="AW22" s="19">
        <f t="shared" si="18"/>
        <v>0</v>
      </c>
      <c r="AX22" s="19">
        <f t="shared" si="18"/>
        <v>0</v>
      </c>
      <c r="AY22" s="19">
        <f t="shared" si="18"/>
        <v>0</v>
      </c>
      <c r="AZ22" s="19">
        <f t="shared" si="18"/>
        <v>0</v>
      </c>
      <c r="BA22" s="19">
        <f t="shared" si="18"/>
        <v>0</v>
      </c>
      <c r="BB22" s="19">
        <f t="shared" si="18"/>
        <v>0</v>
      </c>
      <c r="BC22" s="19">
        <f t="shared" si="18"/>
        <v>0</v>
      </c>
      <c r="BD22" s="19">
        <f t="shared" si="18"/>
        <v>0</v>
      </c>
      <c r="BE22" s="19">
        <f t="shared" si="18"/>
        <v>0</v>
      </c>
      <c r="BF22" s="19">
        <f t="shared" si="18"/>
        <v>0</v>
      </c>
      <c r="BG22" s="19">
        <f t="shared" si="19"/>
        <v>0</v>
      </c>
      <c r="BH22" s="19">
        <f t="shared" si="19"/>
        <v>0</v>
      </c>
      <c r="BI22" s="19">
        <f t="shared" si="19"/>
        <v>0</v>
      </c>
      <c r="BJ22" s="19">
        <f t="shared" si="19"/>
        <v>0</v>
      </c>
      <c r="BK22" s="19">
        <f t="shared" si="19"/>
        <v>0</v>
      </c>
      <c r="BL22" s="19">
        <f t="shared" si="19"/>
        <v>0</v>
      </c>
      <c r="BM22" s="19">
        <f t="shared" si="19"/>
        <v>0</v>
      </c>
      <c r="BN22" s="19">
        <f t="shared" si="19"/>
        <v>0</v>
      </c>
      <c r="BO22" s="19">
        <f t="shared" si="19"/>
        <v>0</v>
      </c>
      <c r="BP22" s="19">
        <f t="shared" si="19"/>
        <v>0</v>
      </c>
      <c r="BQ22" s="19">
        <f t="shared" si="19"/>
        <v>0</v>
      </c>
      <c r="BR22" s="19">
        <f t="shared" si="19"/>
        <v>0</v>
      </c>
      <c r="BS22" s="19">
        <f t="shared" si="19"/>
        <v>0</v>
      </c>
      <c r="BT22" s="19">
        <f t="shared" si="19"/>
        <v>0</v>
      </c>
    </row>
    <row r="23" spans="1:72" ht="15" customHeight="1" thickBot="1" x14ac:dyDescent="0.3">
      <c r="A23" s="89" t="s">
        <v>23</v>
      </c>
      <c r="B23" s="31"/>
      <c r="C23" s="159" t="str">
        <f>IF(Definições!P25="","",AT23)</f>
        <v/>
      </c>
      <c r="D23" s="160"/>
      <c r="E23" s="161" t="str">
        <f>Definições!AP25</f>
        <v/>
      </c>
      <c r="F23" s="161"/>
      <c r="G23" s="161"/>
      <c r="H23" s="161"/>
      <c r="I23" s="161"/>
      <c r="J23" s="161"/>
      <c r="K23" s="161"/>
      <c r="L23" s="161"/>
      <c r="M23" s="162"/>
      <c r="N23" s="19"/>
      <c r="O23" s="44"/>
      <c r="P23" s="45" t="str">
        <f t="shared" si="0"/>
        <v/>
      </c>
      <c r="Q23" s="6"/>
      <c r="R23" s="48"/>
      <c r="S23" s="49" t="str">
        <f t="shared" si="1"/>
        <v/>
      </c>
      <c r="T23" s="6"/>
      <c r="U23" s="45" t="str">
        <f t="shared" si="2"/>
        <v/>
      </c>
      <c r="V23" s="45" t="str">
        <f t="shared" si="12"/>
        <v/>
      </c>
      <c r="W23" s="52" t="str">
        <f t="shared" si="3"/>
        <v/>
      </c>
      <c r="X23" s="6"/>
      <c r="Y23" s="44"/>
      <c r="Z23" s="45" t="str">
        <f t="shared" si="4"/>
        <v/>
      </c>
      <c r="AA23" s="6"/>
      <c r="AB23" s="48"/>
      <c r="AC23" s="49" t="str">
        <f t="shared" si="5"/>
        <v/>
      </c>
      <c r="AD23" s="6"/>
      <c r="AE23" s="45" t="str">
        <f t="shared" si="13"/>
        <v/>
      </c>
      <c r="AF23" s="45" t="str">
        <f t="shared" si="14"/>
        <v/>
      </c>
      <c r="AG23" s="52" t="str">
        <f t="shared" si="6"/>
        <v/>
      </c>
      <c r="AH23" s="6"/>
      <c r="AI23" s="54" t="str">
        <f>Atletismo!CU23</f>
        <v/>
      </c>
      <c r="AJ23" s="52" t="str">
        <f t="shared" si="7"/>
        <v/>
      </c>
      <c r="AK23" s="6"/>
      <c r="AL23" s="44"/>
      <c r="AM23" s="52" t="str">
        <f t="shared" si="8"/>
        <v/>
      </c>
      <c r="AN23" s="6"/>
      <c r="AO23" s="55" t="str">
        <f t="shared" si="15"/>
        <v/>
      </c>
      <c r="AP23" s="8"/>
      <c r="AQ23" s="58" t="str">
        <f t="shared" si="9"/>
        <v/>
      </c>
      <c r="AR23" s="19"/>
      <c r="AS23" s="39" t="str">
        <f t="shared" si="17"/>
        <v/>
      </c>
      <c r="AT23" s="19">
        <v>19</v>
      </c>
      <c r="AU23" s="19"/>
      <c r="AV23" s="38">
        <f t="shared" si="16"/>
        <v>0</v>
      </c>
      <c r="AW23" s="19">
        <f t="shared" si="18"/>
        <v>0</v>
      </c>
      <c r="AX23" s="19">
        <f t="shared" si="18"/>
        <v>0</v>
      </c>
      <c r="AY23" s="19">
        <f t="shared" si="18"/>
        <v>0</v>
      </c>
      <c r="AZ23" s="19">
        <f t="shared" si="18"/>
        <v>0</v>
      </c>
      <c r="BA23" s="19">
        <f t="shared" si="18"/>
        <v>0</v>
      </c>
      <c r="BB23" s="19">
        <f t="shared" si="18"/>
        <v>0</v>
      </c>
      <c r="BC23" s="19">
        <f t="shared" si="18"/>
        <v>0</v>
      </c>
      <c r="BD23" s="19">
        <f t="shared" si="18"/>
        <v>0</v>
      </c>
      <c r="BE23" s="19">
        <f t="shared" si="18"/>
        <v>0</v>
      </c>
      <c r="BF23" s="19">
        <f t="shared" si="18"/>
        <v>0</v>
      </c>
      <c r="BG23" s="19">
        <f t="shared" si="19"/>
        <v>0</v>
      </c>
      <c r="BH23" s="19">
        <f t="shared" si="19"/>
        <v>0</v>
      </c>
      <c r="BI23" s="19">
        <f t="shared" si="19"/>
        <v>0</v>
      </c>
      <c r="BJ23" s="19">
        <f t="shared" si="19"/>
        <v>0</v>
      </c>
      <c r="BK23" s="19">
        <f t="shared" si="19"/>
        <v>0</v>
      </c>
      <c r="BL23" s="19">
        <f t="shared" si="19"/>
        <v>0</v>
      </c>
      <c r="BM23" s="19">
        <f t="shared" si="19"/>
        <v>0</v>
      </c>
      <c r="BN23" s="19">
        <f t="shared" si="19"/>
        <v>0</v>
      </c>
      <c r="BO23" s="19">
        <f t="shared" si="19"/>
        <v>0</v>
      </c>
      <c r="BP23" s="19">
        <f t="shared" si="19"/>
        <v>0</v>
      </c>
      <c r="BQ23" s="19">
        <f t="shared" si="19"/>
        <v>0</v>
      </c>
      <c r="BR23" s="19">
        <f t="shared" si="19"/>
        <v>0</v>
      </c>
      <c r="BS23" s="19">
        <f t="shared" si="19"/>
        <v>0</v>
      </c>
      <c r="BT23" s="19">
        <f t="shared" si="19"/>
        <v>0</v>
      </c>
    </row>
    <row r="24" spans="1:72" ht="15" customHeight="1" x14ac:dyDescent="0.25">
      <c r="B24" s="31"/>
      <c r="C24" s="159" t="str">
        <f>IF(Definições!P26="","",AT24)</f>
        <v/>
      </c>
      <c r="D24" s="160"/>
      <c r="E24" s="161" t="str">
        <f>Definições!AP26</f>
        <v/>
      </c>
      <c r="F24" s="161"/>
      <c r="G24" s="161"/>
      <c r="H24" s="161"/>
      <c r="I24" s="161"/>
      <c r="J24" s="161"/>
      <c r="K24" s="161"/>
      <c r="L24" s="161"/>
      <c r="M24" s="162"/>
      <c r="N24" s="19"/>
      <c r="O24" s="44"/>
      <c r="P24" s="45" t="str">
        <f t="shared" si="0"/>
        <v/>
      </c>
      <c r="Q24" s="6"/>
      <c r="R24" s="48"/>
      <c r="S24" s="49" t="str">
        <f t="shared" si="1"/>
        <v/>
      </c>
      <c r="T24" s="6"/>
      <c r="U24" s="45" t="str">
        <f t="shared" si="2"/>
        <v/>
      </c>
      <c r="V24" s="45" t="str">
        <f t="shared" si="12"/>
        <v/>
      </c>
      <c r="W24" s="52" t="str">
        <f t="shared" si="3"/>
        <v/>
      </c>
      <c r="X24" s="6"/>
      <c r="Y24" s="44"/>
      <c r="Z24" s="45" t="str">
        <f t="shared" si="4"/>
        <v/>
      </c>
      <c r="AA24" s="6"/>
      <c r="AB24" s="48"/>
      <c r="AC24" s="49" t="str">
        <f t="shared" si="5"/>
        <v/>
      </c>
      <c r="AD24" s="6"/>
      <c r="AE24" s="45" t="str">
        <f t="shared" si="13"/>
        <v/>
      </c>
      <c r="AF24" s="45" t="str">
        <f t="shared" si="14"/>
        <v/>
      </c>
      <c r="AG24" s="52" t="str">
        <f t="shared" si="6"/>
        <v/>
      </c>
      <c r="AH24" s="6"/>
      <c r="AI24" s="54" t="str">
        <f>Atletismo!CU24</f>
        <v/>
      </c>
      <c r="AJ24" s="52" t="str">
        <f t="shared" si="7"/>
        <v/>
      </c>
      <c r="AK24" s="6"/>
      <c r="AL24" s="44"/>
      <c r="AM24" s="52" t="str">
        <f t="shared" si="8"/>
        <v/>
      </c>
      <c r="AN24" s="6"/>
      <c r="AO24" s="55" t="str">
        <f t="shared" si="15"/>
        <v/>
      </c>
      <c r="AP24" s="8"/>
      <c r="AQ24" s="58" t="str">
        <f t="shared" si="9"/>
        <v/>
      </c>
      <c r="AR24" s="19"/>
      <c r="AS24" s="39" t="str">
        <f t="shared" si="17"/>
        <v/>
      </c>
      <c r="AT24" s="19">
        <v>20</v>
      </c>
      <c r="AU24" s="19"/>
      <c r="AV24" s="38">
        <f t="shared" si="16"/>
        <v>0</v>
      </c>
      <c r="AW24" s="19">
        <f t="shared" si="18"/>
        <v>0</v>
      </c>
      <c r="AX24" s="19">
        <f t="shared" si="18"/>
        <v>0</v>
      </c>
      <c r="AY24" s="19">
        <f t="shared" si="18"/>
        <v>0</v>
      </c>
      <c r="AZ24" s="19">
        <f t="shared" si="18"/>
        <v>0</v>
      </c>
      <c r="BA24" s="19">
        <f t="shared" si="18"/>
        <v>0</v>
      </c>
      <c r="BB24" s="19">
        <f t="shared" si="18"/>
        <v>0</v>
      </c>
      <c r="BC24" s="19">
        <f t="shared" si="18"/>
        <v>0</v>
      </c>
      <c r="BD24" s="19">
        <f t="shared" si="18"/>
        <v>0</v>
      </c>
      <c r="BE24" s="19">
        <f t="shared" si="18"/>
        <v>0</v>
      </c>
      <c r="BF24" s="19">
        <f t="shared" si="18"/>
        <v>0</v>
      </c>
      <c r="BG24" s="19">
        <f t="shared" si="19"/>
        <v>0</v>
      </c>
      <c r="BH24" s="19">
        <f t="shared" si="19"/>
        <v>0</v>
      </c>
      <c r="BI24" s="19">
        <f t="shared" si="19"/>
        <v>0</v>
      </c>
      <c r="BJ24" s="19">
        <f t="shared" si="19"/>
        <v>0</v>
      </c>
      <c r="BK24" s="19">
        <f t="shared" si="19"/>
        <v>0</v>
      </c>
      <c r="BL24" s="19">
        <f t="shared" si="19"/>
        <v>0</v>
      </c>
      <c r="BM24" s="19">
        <f t="shared" si="19"/>
        <v>0</v>
      </c>
      <c r="BN24" s="19">
        <f t="shared" si="19"/>
        <v>0</v>
      </c>
      <c r="BO24" s="19">
        <f t="shared" si="19"/>
        <v>0</v>
      </c>
      <c r="BP24" s="19">
        <f t="shared" si="19"/>
        <v>0</v>
      </c>
      <c r="BQ24" s="19">
        <f t="shared" si="19"/>
        <v>0</v>
      </c>
      <c r="BR24" s="19">
        <f t="shared" si="19"/>
        <v>0</v>
      </c>
      <c r="BS24" s="19">
        <f t="shared" si="19"/>
        <v>0</v>
      </c>
      <c r="BT24" s="19">
        <f t="shared" si="19"/>
        <v>0</v>
      </c>
    </row>
    <row r="25" spans="1:72" ht="15" customHeight="1" x14ac:dyDescent="0.25">
      <c r="A25" s="31"/>
      <c r="B25" s="31"/>
      <c r="C25" s="159" t="str">
        <f>IF(Definições!P27="","",AT25)</f>
        <v/>
      </c>
      <c r="D25" s="160"/>
      <c r="E25" s="161" t="str">
        <f>Definições!AP27</f>
        <v/>
      </c>
      <c r="F25" s="161"/>
      <c r="G25" s="161"/>
      <c r="H25" s="161"/>
      <c r="I25" s="161"/>
      <c r="J25" s="161"/>
      <c r="K25" s="161"/>
      <c r="L25" s="161"/>
      <c r="M25" s="162"/>
      <c r="N25" s="19"/>
      <c r="O25" s="44"/>
      <c r="P25" s="45" t="str">
        <f t="shared" si="0"/>
        <v/>
      </c>
      <c r="Q25" s="6"/>
      <c r="R25" s="48"/>
      <c r="S25" s="49" t="str">
        <f t="shared" si="1"/>
        <v/>
      </c>
      <c r="T25" s="6"/>
      <c r="U25" s="45" t="str">
        <f t="shared" si="2"/>
        <v/>
      </c>
      <c r="V25" s="45" t="str">
        <f t="shared" si="12"/>
        <v/>
      </c>
      <c r="W25" s="52" t="str">
        <f t="shared" si="3"/>
        <v/>
      </c>
      <c r="X25" s="6"/>
      <c r="Y25" s="44"/>
      <c r="Z25" s="45" t="str">
        <f t="shared" si="4"/>
        <v/>
      </c>
      <c r="AA25" s="6"/>
      <c r="AB25" s="48"/>
      <c r="AC25" s="49" t="str">
        <f t="shared" si="5"/>
        <v/>
      </c>
      <c r="AD25" s="6"/>
      <c r="AE25" s="45" t="str">
        <f t="shared" si="13"/>
        <v/>
      </c>
      <c r="AF25" s="45" t="str">
        <f t="shared" si="14"/>
        <v/>
      </c>
      <c r="AG25" s="52" t="str">
        <f t="shared" si="6"/>
        <v/>
      </c>
      <c r="AH25" s="6"/>
      <c r="AI25" s="54" t="str">
        <f>Atletismo!CU25</f>
        <v/>
      </c>
      <c r="AJ25" s="52" t="str">
        <f t="shared" si="7"/>
        <v/>
      </c>
      <c r="AK25" s="6"/>
      <c r="AL25" s="44"/>
      <c r="AM25" s="52" t="str">
        <f t="shared" si="8"/>
        <v/>
      </c>
      <c r="AN25" s="6"/>
      <c r="AO25" s="55" t="str">
        <f t="shared" si="15"/>
        <v/>
      </c>
      <c r="AP25" s="8"/>
      <c r="AQ25" s="58" t="str">
        <f t="shared" si="9"/>
        <v/>
      </c>
      <c r="AR25" s="19"/>
      <c r="AS25" s="39" t="str">
        <f t="shared" si="17"/>
        <v/>
      </c>
      <c r="AT25" s="19">
        <v>21</v>
      </c>
      <c r="AU25" s="19"/>
      <c r="AV25" s="38">
        <f t="shared" si="16"/>
        <v>0</v>
      </c>
      <c r="AW25" s="19">
        <f t="shared" si="18"/>
        <v>0</v>
      </c>
      <c r="AX25" s="19">
        <f t="shared" si="18"/>
        <v>0</v>
      </c>
      <c r="AY25" s="19">
        <f t="shared" si="18"/>
        <v>0</v>
      </c>
      <c r="AZ25" s="19">
        <f t="shared" si="18"/>
        <v>0</v>
      </c>
      <c r="BA25" s="19">
        <f t="shared" si="18"/>
        <v>0</v>
      </c>
      <c r="BB25" s="19">
        <f t="shared" si="18"/>
        <v>0</v>
      </c>
      <c r="BC25" s="19">
        <f t="shared" si="18"/>
        <v>0</v>
      </c>
      <c r="BD25" s="19">
        <f t="shared" si="18"/>
        <v>0</v>
      </c>
      <c r="BE25" s="19">
        <f t="shared" si="18"/>
        <v>0</v>
      </c>
      <c r="BF25" s="19">
        <f t="shared" si="18"/>
        <v>0</v>
      </c>
      <c r="BG25" s="19">
        <f t="shared" si="19"/>
        <v>0</v>
      </c>
      <c r="BH25" s="19">
        <f t="shared" si="19"/>
        <v>0</v>
      </c>
      <c r="BI25" s="19">
        <f t="shared" si="19"/>
        <v>0</v>
      </c>
      <c r="BJ25" s="19">
        <f t="shared" si="19"/>
        <v>0</v>
      </c>
      <c r="BK25" s="19">
        <f t="shared" si="19"/>
        <v>0</v>
      </c>
      <c r="BL25" s="19">
        <f t="shared" si="19"/>
        <v>0</v>
      </c>
      <c r="BM25" s="19">
        <f t="shared" si="19"/>
        <v>0</v>
      </c>
      <c r="BN25" s="19">
        <f t="shared" si="19"/>
        <v>0</v>
      </c>
      <c r="BO25" s="19">
        <f t="shared" si="19"/>
        <v>0</v>
      </c>
      <c r="BP25" s="19">
        <f t="shared" si="19"/>
        <v>0</v>
      </c>
      <c r="BQ25" s="19">
        <f t="shared" si="19"/>
        <v>0</v>
      </c>
      <c r="BR25" s="19">
        <f t="shared" si="19"/>
        <v>0</v>
      </c>
      <c r="BS25" s="19">
        <f t="shared" si="19"/>
        <v>0</v>
      </c>
      <c r="BT25" s="19">
        <f t="shared" si="19"/>
        <v>0</v>
      </c>
    </row>
    <row r="26" spans="1:72" ht="15" customHeight="1" x14ac:dyDescent="0.25">
      <c r="A26" s="31"/>
      <c r="B26" s="31"/>
      <c r="C26" s="159" t="str">
        <f>IF(Definições!P28="","",AT26)</f>
        <v/>
      </c>
      <c r="D26" s="160"/>
      <c r="E26" s="161" t="str">
        <f>Definições!AP28</f>
        <v/>
      </c>
      <c r="F26" s="161"/>
      <c r="G26" s="161"/>
      <c r="H26" s="161"/>
      <c r="I26" s="161"/>
      <c r="J26" s="161"/>
      <c r="K26" s="161"/>
      <c r="L26" s="161"/>
      <c r="M26" s="162"/>
      <c r="N26" s="19"/>
      <c r="O26" s="44"/>
      <c r="P26" s="45" t="str">
        <f t="shared" si="0"/>
        <v/>
      </c>
      <c r="Q26" s="6"/>
      <c r="R26" s="48"/>
      <c r="S26" s="49" t="str">
        <f t="shared" si="1"/>
        <v/>
      </c>
      <c r="T26" s="6"/>
      <c r="U26" s="45" t="str">
        <f t="shared" si="2"/>
        <v/>
      </c>
      <c r="V26" s="45" t="str">
        <f t="shared" si="12"/>
        <v/>
      </c>
      <c r="W26" s="52" t="str">
        <f t="shared" si="3"/>
        <v/>
      </c>
      <c r="X26" s="6"/>
      <c r="Y26" s="44"/>
      <c r="Z26" s="45" t="str">
        <f t="shared" si="4"/>
        <v/>
      </c>
      <c r="AA26" s="6"/>
      <c r="AB26" s="48"/>
      <c r="AC26" s="49" t="str">
        <f t="shared" si="5"/>
        <v/>
      </c>
      <c r="AD26" s="6"/>
      <c r="AE26" s="45" t="str">
        <f t="shared" si="13"/>
        <v/>
      </c>
      <c r="AF26" s="45" t="str">
        <f t="shared" si="14"/>
        <v/>
      </c>
      <c r="AG26" s="52" t="str">
        <f t="shared" si="6"/>
        <v/>
      </c>
      <c r="AH26" s="6"/>
      <c r="AI26" s="54" t="str">
        <f>Atletismo!CU26</f>
        <v/>
      </c>
      <c r="AJ26" s="52" t="str">
        <f t="shared" si="7"/>
        <v/>
      </c>
      <c r="AK26" s="6"/>
      <c r="AL26" s="44"/>
      <c r="AM26" s="52" t="str">
        <f t="shared" si="8"/>
        <v/>
      </c>
      <c r="AN26" s="6"/>
      <c r="AO26" s="55" t="str">
        <f t="shared" si="15"/>
        <v/>
      </c>
      <c r="AP26" s="8"/>
      <c r="AQ26" s="58" t="str">
        <f t="shared" si="9"/>
        <v/>
      </c>
      <c r="AR26" s="19"/>
      <c r="AS26" s="39" t="str">
        <f t="shared" si="17"/>
        <v/>
      </c>
      <c r="AT26" s="19">
        <v>22</v>
      </c>
      <c r="AU26" s="19"/>
      <c r="AV26" s="38">
        <f t="shared" si="16"/>
        <v>0</v>
      </c>
      <c r="AW26" s="19">
        <f t="shared" si="18"/>
        <v>0</v>
      </c>
      <c r="AX26" s="19">
        <f t="shared" si="18"/>
        <v>0</v>
      </c>
      <c r="AY26" s="19">
        <f t="shared" si="18"/>
        <v>0</v>
      </c>
      <c r="AZ26" s="19">
        <f t="shared" si="18"/>
        <v>0</v>
      </c>
      <c r="BA26" s="19">
        <f t="shared" si="18"/>
        <v>0</v>
      </c>
      <c r="BB26" s="19">
        <f t="shared" si="18"/>
        <v>0</v>
      </c>
      <c r="BC26" s="19">
        <f t="shared" si="18"/>
        <v>0</v>
      </c>
      <c r="BD26" s="19">
        <f t="shared" si="18"/>
        <v>0</v>
      </c>
      <c r="BE26" s="19">
        <f t="shared" si="18"/>
        <v>0</v>
      </c>
      <c r="BF26" s="19">
        <f t="shared" si="18"/>
        <v>0</v>
      </c>
      <c r="BG26" s="19">
        <f t="shared" si="19"/>
        <v>0</v>
      </c>
      <c r="BH26" s="19">
        <f t="shared" si="19"/>
        <v>0</v>
      </c>
      <c r="BI26" s="19">
        <f t="shared" si="19"/>
        <v>0</v>
      </c>
      <c r="BJ26" s="19">
        <f t="shared" si="19"/>
        <v>0</v>
      </c>
      <c r="BK26" s="19">
        <f t="shared" si="19"/>
        <v>0</v>
      </c>
      <c r="BL26" s="19">
        <f t="shared" si="19"/>
        <v>0</v>
      </c>
      <c r="BM26" s="19">
        <f t="shared" si="19"/>
        <v>0</v>
      </c>
      <c r="BN26" s="19">
        <f t="shared" si="19"/>
        <v>0</v>
      </c>
      <c r="BO26" s="19">
        <f t="shared" si="19"/>
        <v>0</v>
      </c>
      <c r="BP26" s="19">
        <f t="shared" si="19"/>
        <v>0</v>
      </c>
      <c r="BQ26" s="19">
        <f t="shared" si="19"/>
        <v>0</v>
      </c>
      <c r="BR26" s="19">
        <f t="shared" si="19"/>
        <v>0</v>
      </c>
      <c r="BS26" s="19">
        <f t="shared" si="19"/>
        <v>0</v>
      </c>
      <c r="BT26" s="19">
        <f t="shared" si="19"/>
        <v>0</v>
      </c>
    </row>
    <row r="27" spans="1:72" ht="15" customHeight="1" x14ac:dyDescent="0.25">
      <c r="A27" s="31"/>
      <c r="B27" s="31"/>
      <c r="C27" s="159" t="str">
        <f>IF(Definições!P29="","",AT27)</f>
        <v/>
      </c>
      <c r="D27" s="160"/>
      <c r="E27" s="161" t="str">
        <f>Definições!AP29</f>
        <v/>
      </c>
      <c r="F27" s="161"/>
      <c r="G27" s="161"/>
      <c r="H27" s="161"/>
      <c r="I27" s="161"/>
      <c r="J27" s="161"/>
      <c r="K27" s="161"/>
      <c r="L27" s="161"/>
      <c r="M27" s="162"/>
      <c r="N27" s="19"/>
      <c r="O27" s="44"/>
      <c r="P27" s="45" t="str">
        <f t="shared" si="0"/>
        <v/>
      </c>
      <c r="Q27" s="6"/>
      <c r="R27" s="48"/>
      <c r="S27" s="49" t="str">
        <f t="shared" si="1"/>
        <v/>
      </c>
      <c r="T27" s="6"/>
      <c r="U27" s="45" t="str">
        <f t="shared" si="2"/>
        <v/>
      </c>
      <c r="V27" s="45" t="str">
        <f t="shared" si="12"/>
        <v/>
      </c>
      <c r="W27" s="52" t="str">
        <f t="shared" si="3"/>
        <v/>
      </c>
      <c r="X27" s="6"/>
      <c r="Y27" s="44"/>
      <c r="Z27" s="45" t="str">
        <f t="shared" si="4"/>
        <v/>
      </c>
      <c r="AA27" s="6"/>
      <c r="AB27" s="48"/>
      <c r="AC27" s="49" t="str">
        <f t="shared" si="5"/>
        <v/>
      </c>
      <c r="AD27" s="6"/>
      <c r="AE27" s="45" t="str">
        <f t="shared" si="13"/>
        <v/>
      </c>
      <c r="AF27" s="45" t="str">
        <f t="shared" si="14"/>
        <v/>
      </c>
      <c r="AG27" s="52" t="str">
        <f t="shared" si="6"/>
        <v/>
      </c>
      <c r="AH27" s="6"/>
      <c r="AI27" s="54" t="str">
        <f>Atletismo!CU27</f>
        <v/>
      </c>
      <c r="AJ27" s="52" t="str">
        <f t="shared" si="7"/>
        <v/>
      </c>
      <c r="AK27" s="6"/>
      <c r="AL27" s="44"/>
      <c r="AM27" s="52" t="str">
        <f t="shared" si="8"/>
        <v/>
      </c>
      <c r="AN27" s="6"/>
      <c r="AO27" s="55" t="str">
        <f t="shared" si="15"/>
        <v/>
      </c>
      <c r="AP27" s="8"/>
      <c r="AQ27" s="58" t="str">
        <f t="shared" si="9"/>
        <v/>
      </c>
      <c r="AR27" s="19"/>
      <c r="AS27" s="39" t="str">
        <f t="shared" si="17"/>
        <v/>
      </c>
      <c r="AT27" s="19">
        <v>23</v>
      </c>
      <c r="AU27" s="19"/>
      <c r="AV27" s="38">
        <f t="shared" si="16"/>
        <v>0</v>
      </c>
      <c r="AW27" s="19">
        <f t="shared" si="18"/>
        <v>0</v>
      </c>
      <c r="AX27" s="19">
        <f t="shared" si="18"/>
        <v>0</v>
      </c>
      <c r="AY27" s="19">
        <f t="shared" si="18"/>
        <v>0</v>
      </c>
      <c r="AZ27" s="19">
        <f t="shared" si="18"/>
        <v>0</v>
      </c>
      <c r="BA27" s="19">
        <f t="shared" si="18"/>
        <v>0</v>
      </c>
      <c r="BB27" s="19">
        <f t="shared" si="18"/>
        <v>0</v>
      </c>
      <c r="BC27" s="19">
        <f t="shared" si="18"/>
        <v>0</v>
      </c>
      <c r="BD27" s="19">
        <f t="shared" si="18"/>
        <v>0</v>
      </c>
      <c r="BE27" s="19">
        <f t="shared" si="18"/>
        <v>0</v>
      </c>
      <c r="BF27" s="19">
        <f t="shared" si="18"/>
        <v>0</v>
      </c>
      <c r="BG27" s="19">
        <f t="shared" si="19"/>
        <v>0</v>
      </c>
      <c r="BH27" s="19">
        <f t="shared" si="19"/>
        <v>0</v>
      </c>
      <c r="BI27" s="19">
        <f t="shared" si="19"/>
        <v>0</v>
      </c>
      <c r="BJ27" s="19">
        <f t="shared" si="19"/>
        <v>0</v>
      </c>
      <c r="BK27" s="19">
        <f t="shared" si="19"/>
        <v>0</v>
      </c>
      <c r="BL27" s="19">
        <f t="shared" si="19"/>
        <v>0</v>
      </c>
      <c r="BM27" s="19">
        <f t="shared" si="19"/>
        <v>0</v>
      </c>
      <c r="BN27" s="19">
        <f t="shared" si="19"/>
        <v>0</v>
      </c>
      <c r="BO27" s="19">
        <f t="shared" si="19"/>
        <v>0</v>
      </c>
      <c r="BP27" s="19">
        <f t="shared" si="19"/>
        <v>0</v>
      </c>
      <c r="BQ27" s="19">
        <f t="shared" si="19"/>
        <v>0</v>
      </c>
      <c r="BR27" s="19">
        <f t="shared" si="19"/>
        <v>0</v>
      </c>
      <c r="BS27" s="19">
        <f t="shared" si="19"/>
        <v>0</v>
      </c>
      <c r="BT27" s="19">
        <f t="shared" si="19"/>
        <v>0</v>
      </c>
    </row>
    <row r="28" spans="1:72" ht="15" customHeight="1" x14ac:dyDescent="0.25">
      <c r="B28" s="31"/>
      <c r="C28" s="159" t="str">
        <f>IF(Definições!P30="","",AT28)</f>
        <v/>
      </c>
      <c r="D28" s="160"/>
      <c r="E28" s="161" t="str">
        <f>Definições!AP30</f>
        <v/>
      </c>
      <c r="F28" s="161"/>
      <c r="G28" s="161"/>
      <c r="H28" s="161"/>
      <c r="I28" s="161"/>
      <c r="J28" s="161"/>
      <c r="K28" s="161"/>
      <c r="L28" s="161"/>
      <c r="M28" s="162"/>
      <c r="N28" s="19"/>
      <c r="O28" s="44"/>
      <c r="P28" s="45" t="str">
        <f t="shared" si="0"/>
        <v/>
      </c>
      <c r="Q28" s="6"/>
      <c r="R28" s="48"/>
      <c r="S28" s="49" t="str">
        <f t="shared" si="1"/>
        <v/>
      </c>
      <c r="T28" s="6"/>
      <c r="U28" s="45" t="str">
        <f t="shared" si="2"/>
        <v/>
      </c>
      <c r="V28" s="45" t="str">
        <f t="shared" si="12"/>
        <v/>
      </c>
      <c r="W28" s="52" t="str">
        <f t="shared" si="3"/>
        <v/>
      </c>
      <c r="X28" s="6"/>
      <c r="Y28" s="44"/>
      <c r="Z28" s="45" t="str">
        <f t="shared" si="4"/>
        <v/>
      </c>
      <c r="AA28" s="6"/>
      <c r="AB28" s="48"/>
      <c r="AC28" s="49" t="str">
        <f t="shared" si="5"/>
        <v/>
      </c>
      <c r="AD28" s="6"/>
      <c r="AE28" s="45" t="str">
        <f t="shared" si="13"/>
        <v/>
      </c>
      <c r="AF28" s="45" t="str">
        <f t="shared" si="14"/>
        <v/>
      </c>
      <c r="AG28" s="52" t="str">
        <f t="shared" si="6"/>
        <v/>
      </c>
      <c r="AH28" s="6"/>
      <c r="AI28" s="54" t="str">
        <f>Atletismo!CU28</f>
        <v/>
      </c>
      <c r="AJ28" s="52" t="str">
        <f t="shared" si="7"/>
        <v/>
      </c>
      <c r="AK28" s="6"/>
      <c r="AL28" s="44"/>
      <c r="AM28" s="52" t="str">
        <f t="shared" si="8"/>
        <v/>
      </c>
      <c r="AN28" s="6"/>
      <c r="AO28" s="55" t="str">
        <f t="shared" si="15"/>
        <v/>
      </c>
      <c r="AP28" s="8"/>
      <c r="AQ28" s="58" t="str">
        <f t="shared" si="9"/>
        <v/>
      </c>
      <c r="AR28" s="19"/>
      <c r="AS28" s="39" t="str">
        <f t="shared" si="17"/>
        <v/>
      </c>
      <c r="AT28" s="19">
        <v>24</v>
      </c>
      <c r="AU28" s="19"/>
      <c r="AV28" s="38">
        <f t="shared" si="16"/>
        <v>0</v>
      </c>
      <c r="AW28" s="19">
        <f t="shared" si="18"/>
        <v>0</v>
      </c>
      <c r="AX28" s="19">
        <f t="shared" si="18"/>
        <v>0</v>
      </c>
      <c r="AY28" s="19">
        <f t="shared" si="18"/>
        <v>0</v>
      </c>
      <c r="AZ28" s="19">
        <f t="shared" si="18"/>
        <v>0</v>
      </c>
      <c r="BA28" s="19">
        <f t="shared" si="18"/>
        <v>0</v>
      </c>
      <c r="BB28" s="19">
        <f t="shared" si="18"/>
        <v>0</v>
      </c>
      <c r="BC28" s="19">
        <f t="shared" si="18"/>
        <v>0</v>
      </c>
      <c r="BD28" s="19">
        <f t="shared" si="18"/>
        <v>0</v>
      </c>
      <c r="BE28" s="19">
        <f t="shared" si="18"/>
        <v>0</v>
      </c>
      <c r="BF28" s="19">
        <f t="shared" si="18"/>
        <v>0</v>
      </c>
      <c r="BG28" s="19">
        <f t="shared" si="19"/>
        <v>0</v>
      </c>
      <c r="BH28" s="19">
        <f t="shared" si="19"/>
        <v>0</v>
      </c>
      <c r="BI28" s="19">
        <f t="shared" si="19"/>
        <v>0</v>
      </c>
      <c r="BJ28" s="19">
        <f t="shared" si="19"/>
        <v>0</v>
      </c>
      <c r="BK28" s="19">
        <f t="shared" si="19"/>
        <v>0</v>
      </c>
      <c r="BL28" s="19">
        <f t="shared" si="19"/>
        <v>0</v>
      </c>
      <c r="BM28" s="19">
        <f t="shared" si="19"/>
        <v>0</v>
      </c>
      <c r="BN28" s="19">
        <f t="shared" si="19"/>
        <v>0</v>
      </c>
      <c r="BO28" s="19">
        <f t="shared" si="19"/>
        <v>0</v>
      </c>
      <c r="BP28" s="19">
        <f t="shared" si="19"/>
        <v>0</v>
      </c>
      <c r="BQ28" s="19">
        <f t="shared" si="19"/>
        <v>0</v>
      </c>
      <c r="BR28" s="19">
        <f t="shared" si="19"/>
        <v>0</v>
      </c>
      <c r="BS28" s="19">
        <f t="shared" si="19"/>
        <v>0</v>
      </c>
      <c r="BT28" s="19">
        <f t="shared" si="19"/>
        <v>0</v>
      </c>
    </row>
    <row r="29" spans="1:72" ht="15" customHeight="1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AR29" s="19"/>
      <c r="AS29" s="39" t="str">
        <f t="shared" si="17"/>
        <v/>
      </c>
    </row>
    <row r="30" spans="1:72" ht="15" customHeight="1" x14ac:dyDescent="0.25">
      <c r="A30" s="2" t="s">
        <v>104</v>
      </c>
      <c r="B30" s="41"/>
      <c r="C30" s="227" t="s">
        <v>122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36"/>
      <c r="AR30" s="19"/>
      <c r="AS30" s="39" t="str">
        <f t="shared" si="17"/>
        <v/>
      </c>
    </row>
    <row r="31" spans="1:72" ht="15" hidden="1" customHeight="1" x14ac:dyDescent="0.25">
      <c r="B31" s="34"/>
      <c r="C31" s="225" t="str">
        <f>IF(Definições!P32="","",DS31)</f>
        <v/>
      </c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35"/>
      <c r="O31" s="19"/>
      <c r="P31" s="19"/>
      <c r="Q31" s="19"/>
      <c r="R31" s="19"/>
      <c r="S31" s="19"/>
      <c r="T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</row>
    <row r="32" spans="1:72" ht="15" hidden="1" customHeight="1" x14ac:dyDescent="0.25">
      <c r="O32" s="19"/>
      <c r="P32" s="19"/>
      <c r="Q32" s="19"/>
      <c r="R32" s="19"/>
      <c r="S32" s="19"/>
      <c r="T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</row>
    <row r="33" ht="15" hidden="1" customHeight="1" x14ac:dyDescent="0.25"/>
    <row r="34" ht="0" hidden="1" customHeight="1" x14ac:dyDescent="0.25"/>
    <row r="35" ht="0" hidden="1" customHeight="1" x14ac:dyDescent="0.25"/>
    <row r="36" ht="0" hidden="1" customHeight="1" x14ac:dyDescent="0.25"/>
    <row r="37" ht="0" hidden="1" customHeight="1" x14ac:dyDescent="0.25"/>
    <row r="38" ht="0" hidden="1" customHeight="1" x14ac:dyDescent="0.25"/>
    <row r="39" ht="0" hidden="1" customHeight="1" x14ac:dyDescent="0.25"/>
    <row r="40" ht="0" hidden="1" customHeight="1" x14ac:dyDescent="0.25"/>
    <row r="41" ht="0" hidden="1" customHeight="1" x14ac:dyDescent="0.25"/>
    <row r="42" ht="0" hidden="1" customHeight="1" x14ac:dyDescent="0.25"/>
    <row r="43" ht="0" hidden="1" customHeight="1" x14ac:dyDescent="0.25"/>
    <row r="44" ht="0" hidden="1" customHeight="1" x14ac:dyDescent="0.25"/>
    <row r="45" ht="0" hidden="1" customHeight="1" x14ac:dyDescent="0.25"/>
    <row r="46" ht="0" hidden="1" customHeight="1" x14ac:dyDescent="0.25"/>
    <row r="47" ht="0" hidden="1" customHeight="1" x14ac:dyDescent="0.25"/>
    <row r="48" ht="0" hidden="1" customHeight="1" x14ac:dyDescent="0.25"/>
    <row r="49" ht="0" hidden="1" customHeight="1" x14ac:dyDescent="0.25"/>
    <row r="50" ht="0" hidden="1" customHeight="1" x14ac:dyDescent="0.25"/>
  </sheetData>
  <sheetProtection algorithmName="SHA-512" hashValue="/zdlVueyBmU0KRnq64EFHAcHv/vsM5diofEYktjgeiRQVp9+novs5AZZgS9Ppl75eu0vJ79FBTH90eJwUAjxkg==" saltValue="ZXMXyPxUCHRYM1Kc2Ds5XA==" spinCount="100000" sheet="1" objects="1" scenarios="1" selectLockedCells="1"/>
  <mergeCells count="69">
    <mergeCell ref="E11:M11"/>
    <mergeCell ref="C10:D10"/>
    <mergeCell ref="E10:M10"/>
    <mergeCell ref="C9:D9"/>
    <mergeCell ref="E9:M9"/>
    <mergeCell ref="E8:M8"/>
    <mergeCell ref="C7:D7"/>
    <mergeCell ref="E7:M7"/>
    <mergeCell ref="C6:D6"/>
    <mergeCell ref="E6:M6"/>
    <mergeCell ref="C17:D17"/>
    <mergeCell ref="E17:M17"/>
    <mergeCell ref="AQ3:AQ4"/>
    <mergeCell ref="A3:A4"/>
    <mergeCell ref="C5:D5"/>
    <mergeCell ref="E5:M5"/>
    <mergeCell ref="O3:P3"/>
    <mergeCell ref="R3:S3"/>
    <mergeCell ref="Y3:Z3"/>
    <mergeCell ref="AE3:AG3"/>
    <mergeCell ref="A5:A6"/>
    <mergeCell ref="A7:A8"/>
    <mergeCell ref="A9:A10"/>
    <mergeCell ref="AB3:AC3"/>
    <mergeCell ref="AI3:AJ3"/>
    <mergeCell ref="C8:D8"/>
    <mergeCell ref="C20:D20"/>
    <mergeCell ref="E20:M20"/>
    <mergeCell ref="C19:D19"/>
    <mergeCell ref="E19:M19"/>
    <mergeCell ref="C18:D18"/>
    <mergeCell ref="E18:M18"/>
    <mergeCell ref="E23:M23"/>
    <mergeCell ref="C22:D22"/>
    <mergeCell ref="E22:M22"/>
    <mergeCell ref="C21:D21"/>
    <mergeCell ref="E21:M21"/>
    <mergeCell ref="AL3:AM3"/>
    <mergeCell ref="C31:D31"/>
    <mergeCell ref="E31:M31"/>
    <mergeCell ref="U3:W3"/>
    <mergeCell ref="C30:M30"/>
    <mergeCell ref="C28:D28"/>
    <mergeCell ref="E28:M28"/>
    <mergeCell ref="C27:D27"/>
    <mergeCell ref="E27:M27"/>
    <mergeCell ref="C26:D26"/>
    <mergeCell ref="E26:M26"/>
    <mergeCell ref="C25:D25"/>
    <mergeCell ref="E25:M25"/>
    <mergeCell ref="C24:D24"/>
    <mergeCell ref="E24:M24"/>
    <mergeCell ref="C23:D23"/>
    <mergeCell ref="C1:M1"/>
    <mergeCell ref="A11:A12"/>
    <mergeCell ref="A15:A16"/>
    <mergeCell ref="AO3:AO4"/>
    <mergeCell ref="C3:M4"/>
    <mergeCell ref="C16:D16"/>
    <mergeCell ref="E16:M16"/>
    <mergeCell ref="C15:D15"/>
    <mergeCell ref="E15:M15"/>
    <mergeCell ref="C14:D14"/>
    <mergeCell ref="E14:M14"/>
    <mergeCell ref="C13:D13"/>
    <mergeCell ref="E13:M13"/>
    <mergeCell ref="C12:D12"/>
    <mergeCell ref="E12:M12"/>
    <mergeCell ref="C11:D11"/>
  </mergeCells>
  <conditionalFormatting sqref="E31:M31">
    <cfRule type="expression" dxfId="15" priority="419" stopIfTrue="1">
      <formula>#REF!="3º"</formula>
    </cfRule>
    <cfRule type="expression" dxfId="14" priority="420" stopIfTrue="1">
      <formula>#REF!="2º"</formula>
    </cfRule>
    <cfRule type="expression" dxfId="13" priority="421" stopIfTrue="1">
      <formula>#REF!="1º"</formula>
    </cfRule>
  </conditionalFormatting>
  <conditionalFormatting sqref="E5:X28 AH5:AK28 AN5:AQ28">
    <cfRule type="expression" dxfId="12" priority="8" stopIfTrue="1">
      <formula>$AQ5="3º"</formula>
    </cfRule>
    <cfRule type="expression" dxfId="11" priority="9" stopIfTrue="1">
      <formula>$AQ5="2º"</formula>
    </cfRule>
    <cfRule type="expression" dxfId="10" priority="10" stopIfTrue="1">
      <formula>$AQ5="1º"</formula>
    </cfRule>
  </conditionalFormatting>
  <conditionalFormatting sqref="Y5:AG28">
    <cfRule type="expression" dxfId="9" priority="4" stopIfTrue="1">
      <formula>$AQ5="3º"</formula>
    </cfRule>
    <cfRule type="expression" dxfId="8" priority="5" stopIfTrue="1">
      <formula>$AQ5="2º"</formula>
    </cfRule>
    <cfRule type="expression" dxfId="7" priority="6" stopIfTrue="1">
      <formula>$AQ5="1º"</formula>
    </cfRule>
  </conditionalFormatting>
  <conditionalFormatting sqref="AL5:AM28">
    <cfRule type="expression" dxfId="6" priority="1" stopIfTrue="1">
      <formula>$AQ5="3º"</formula>
    </cfRule>
    <cfRule type="expression" dxfId="5" priority="2" stopIfTrue="1">
      <formula>$AQ5="2º"</formula>
    </cfRule>
    <cfRule type="expression" dxfId="4" priority="3" stopIfTrue="1">
      <formula>$AQ5="1º"</formula>
    </cfRule>
  </conditionalFormatting>
  <dataValidations count="1">
    <dataValidation type="list" allowBlank="1" showInputMessage="1" showErrorMessage="1" sqref="O5:O28 AB5:AB28 Y5:Y28 AL5:AL28 R5:R28" xr:uid="{00000000-0002-0000-0300-000000000000}">
      <formula1>"1º,2º,3º,4º,5º,6º,7º,8º,9º,10º,11º,12º,13º,14º,15º,16º,17º,18º,19º,20º,21º,22º,23º,24º,NP"</formula1>
    </dataValidation>
  </dataValidations>
  <hyperlinks>
    <hyperlink ref="A5" location="Definições!Q8" display="DEFINIÇÕES" xr:uid="{00000000-0004-0000-0300-000000000000}"/>
    <hyperlink ref="A9" location="TOTAIS!N11" display="TOTAIS" xr:uid="{00000000-0004-0000-0300-000001000000}"/>
    <hyperlink ref="A3" location="Ajuda!B3" display="AJUDA" xr:uid="{00000000-0004-0000-0300-000002000000}"/>
    <hyperlink ref="A3:A4" location="Ajuda!C3" display="AJUDA" xr:uid="{00000000-0004-0000-0300-000003000000}"/>
    <hyperlink ref="A11" location="TOTAIS!N11" display="TOTAIS" xr:uid="{00000000-0004-0000-0300-000004000000}"/>
    <hyperlink ref="A11:A12" location="'Classif. Final'!A1" display="CLASSIFICAÇÃO FINAL" xr:uid="{00000000-0004-0000-0300-000005000000}"/>
    <hyperlink ref="A7" location="Atletismo!N11" display="ATLETISMO" xr:uid="{00000000-0004-0000-0300-000006000000}"/>
    <hyperlink ref="A7:A8" location="Atletismo!O5" display="ATLETISMO" xr:uid="{00000000-0004-0000-0300-000007000000}"/>
    <hyperlink ref="A5:A6" location="Definições!P7" display="DEFINIÇÕES" xr:uid="{00000000-0004-0000-0300-000008000000}"/>
    <hyperlink ref="A9:A10" location="Totais!O4" display="TOTAIS" xr:uid="{00000000-0004-0000-0300-000009000000}"/>
    <hyperlink ref="A17" r:id="rId1" xr:uid="{00000000-0004-0000-0300-00000A000000}"/>
    <hyperlink ref="A20" r:id="rId2" xr:uid="{00000000-0004-0000-0300-00000B000000}"/>
    <hyperlink ref="A21" r:id="rId3" xr:uid="{00000000-0004-0000-0300-00000C000000}"/>
    <hyperlink ref="A22" r:id="rId4" xr:uid="{00000000-0004-0000-0300-00000D000000}"/>
    <hyperlink ref="A23" r:id="rId5" xr:uid="{00000000-0004-0000-0300-00000E000000}"/>
    <hyperlink ref="A18" r:id="rId6" xr:uid="{00000000-0004-0000-0300-00000F000000}"/>
  </hyperlinks>
  <pageMargins left="0.70866141732283472" right="0.70866141732283472" top="0.74803149606299213" bottom="0.74803149606299213" header="0.31496062992125984" footer="0.31496062992125984"/>
  <pageSetup paperSize="9" scale="80" fitToWidth="2" orientation="landscape" r:id="rId7"/>
  <colBreaks count="1" manualBreakCount="1">
    <brk id="30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>
    <tabColor rgb="FFFF0000"/>
    <pageSetUpPr fitToPage="1"/>
  </sheetPr>
  <dimension ref="A1:AS32"/>
  <sheetViews>
    <sheetView showRowColHeaders="0" zoomScaleNormal="100" zoomScaleSheetLayoutView="100" workbookViewId="0">
      <pane xSplit="13" topLeftCell="N1" activePane="topRight" state="frozen"/>
      <selection pane="topRight" activeCell="A3" sqref="A3:A4"/>
    </sheetView>
  </sheetViews>
  <sheetFormatPr defaultColWidth="0" defaultRowHeight="0" customHeight="1" zeroHeight="1" x14ac:dyDescent="0.25"/>
  <cols>
    <col min="1" max="1" width="16.85546875" style="4" customWidth="1"/>
    <col min="2" max="2" width="0.7109375" style="4" customWidth="1"/>
    <col min="3" max="13" width="4.28515625" style="4" customWidth="1"/>
    <col min="14" max="15" width="10" style="4" customWidth="1"/>
    <col min="16" max="16" width="2.85546875" style="4" customWidth="1"/>
    <col min="17" max="18" width="10" style="4" customWidth="1"/>
    <col min="19" max="19" width="2.85546875" style="4" customWidth="1"/>
    <col min="20" max="21" width="10" style="4" customWidth="1"/>
    <col min="22" max="22" width="2.85546875" style="4" customWidth="1"/>
    <col min="23" max="24" width="10" style="4" customWidth="1"/>
    <col min="25" max="25" width="4.28515625" style="4" customWidth="1"/>
    <col min="26" max="26" width="12.85546875" style="4" customWidth="1"/>
    <col min="27" max="27" width="1.42578125" style="4" customWidth="1"/>
    <col min="28" max="16384" width="4.28515625" style="4" hidden="1"/>
  </cols>
  <sheetData>
    <row r="1" spans="1:42" ht="37.5" customHeight="1" x14ac:dyDescent="0.25">
      <c r="C1" s="156" t="str">
        <f>Ajuda!E7</f>
        <v>III TAÇA DO DESPORTO ESCOLAR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244" t="str">
        <f>IF(Definições!$H$4="","","Fase "&amp;Definições!$H$4)</f>
        <v>Fase CLDE</v>
      </c>
      <c r="O1" s="244"/>
      <c r="P1" s="244"/>
      <c r="Q1" s="244"/>
      <c r="R1" s="244" t="str">
        <f>IF(Definições!$Q$4="","",IF(OR(Definições!Q2="CLDE",Definições!Q2="CLDE Organizadora"),"Organização: CLDE "&amp;Definições!$Q$4,"Local: "&amp;Definições!$Q$4))</f>
        <v/>
      </c>
      <c r="S1" s="244"/>
      <c r="T1" s="244"/>
      <c r="U1" s="244"/>
      <c r="V1" s="244"/>
      <c r="W1" s="244"/>
      <c r="X1" s="244" t="str">
        <f>IF(Definições!$AC$4="","","Ano letivo "&amp;Definições!$AC$4&amp;"/"&amp;Definições!$AH$4)</f>
        <v>Ano letivo 2017/2018</v>
      </c>
      <c r="Y1" s="244"/>
      <c r="Z1" s="244"/>
    </row>
    <row r="2" spans="1:42" ht="15" customHeight="1" thickBot="1" x14ac:dyDescent="0.3">
      <c r="A2" s="5"/>
      <c r="B2" s="5"/>
      <c r="C2" s="235" t="s">
        <v>80</v>
      </c>
      <c r="D2" s="236"/>
      <c r="E2" s="236"/>
      <c r="F2" s="236"/>
      <c r="G2" s="236"/>
      <c r="H2" s="236"/>
      <c r="I2" s="236"/>
      <c r="J2" s="236"/>
      <c r="K2" s="236"/>
      <c r="L2" s="237"/>
      <c r="M2" s="9"/>
      <c r="N2" s="231" t="s">
        <v>18</v>
      </c>
      <c r="O2" s="231"/>
      <c r="P2" s="6"/>
      <c r="Q2" s="231" t="s">
        <v>21</v>
      </c>
      <c r="R2" s="231"/>
      <c r="S2" s="6"/>
      <c r="T2" s="231" t="s">
        <v>20</v>
      </c>
      <c r="U2" s="231"/>
      <c r="V2" s="6"/>
      <c r="W2" s="231" t="s">
        <v>109</v>
      </c>
      <c r="X2" s="231"/>
      <c r="Y2" s="6"/>
      <c r="Z2" s="71" t="s">
        <v>86</v>
      </c>
      <c r="AA2" s="10"/>
      <c r="AB2" s="59"/>
      <c r="AC2" s="232" t="s">
        <v>87</v>
      </c>
      <c r="AD2" s="230" t="s">
        <v>18</v>
      </c>
      <c r="AE2" s="230"/>
      <c r="AF2" s="230" t="s">
        <v>21</v>
      </c>
      <c r="AG2" s="230"/>
      <c r="AH2" s="230" t="s">
        <v>20</v>
      </c>
      <c r="AI2" s="230"/>
      <c r="AJ2" s="230" t="s">
        <v>109</v>
      </c>
      <c r="AK2" s="230"/>
      <c r="AL2" s="60" t="s">
        <v>86</v>
      </c>
    </row>
    <row r="3" spans="1:42" ht="15" customHeight="1" thickBot="1" x14ac:dyDescent="0.3">
      <c r="A3" s="104" t="s">
        <v>0</v>
      </c>
      <c r="B3" s="1"/>
      <c r="C3" s="238"/>
      <c r="D3" s="239"/>
      <c r="E3" s="239"/>
      <c r="F3" s="239"/>
      <c r="G3" s="239"/>
      <c r="H3" s="239"/>
      <c r="I3" s="239"/>
      <c r="J3" s="239"/>
      <c r="K3" s="239"/>
      <c r="L3" s="240"/>
      <c r="M3" s="11"/>
      <c r="N3" s="70" t="s">
        <v>112</v>
      </c>
      <c r="O3" s="70" t="s">
        <v>113</v>
      </c>
      <c r="P3" s="6"/>
      <c r="Q3" s="70" t="s">
        <v>112</v>
      </c>
      <c r="R3" s="70" t="s">
        <v>113</v>
      </c>
      <c r="S3" s="6"/>
      <c r="T3" s="45" t="s">
        <v>111</v>
      </c>
      <c r="U3" s="45" t="s">
        <v>110</v>
      </c>
      <c r="V3" s="6"/>
      <c r="W3" s="45" t="s">
        <v>111</v>
      </c>
      <c r="X3" s="45" t="s">
        <v>110</v>
      </c>
      <c r="Y3" s="6"/>
      <c r="Z3" s="72" t="s">
        <v>93</v>
      </c>
      <c r="AA3" s="8"/>
      <c r="AB3" s="59"/>
      <c r="AC3" s="233"/>
      <c r="AD3" s="61" t="s">
        <v>112</v>
      </c>
      <c r="AE3" s="61" t="s">
        <v>113</v>
      </c>
      <c r="AF3" s="61" t="s">
        <v>112</v>
      </c>
      <c r="AG3" s="61" t="s">
        <v>113</v>
      </c>
      <c r="AH3" s="62" t="s">
        <v>111</v>
      </c>
      <c r="AI3" s="62" t="s">
        <v>110</v>
      </c>
      <c r="AJ3" s="62" t="s">
        <v>111</v>
      </c>
      <c r="AK3" s="62" t="s">
        <v>110</v>
      </c>
      <c r="AL3" s="63" t="s">
        <v>93</v>
      </c>
    </row>
    <row r="4" spans="1:42" ht="15" customHeight="1" thickBot="1" x14ac:dyDescent="0.3">
      <c r="A4" s="104"/>
      <c r="B4" s="1"/>
      <c r="C4" s="68" t="str">
        <f>IF($AO$4&lt;AN4,"",AN4&amp;"º")</f>
        <v/>
      </c>
      <c r="D4" s="242" t="str">
        <f t="shared" ref="D4:D27" si="0">IF(C4="","",VLOOKUP(C4,$AC$4:$AM$27,11,FALSE))</f>
        <v/>
      </c>
      <c r="E4" s="242"/>
      <c r="F4" s="242"/>
      <c r="G4" s="242"/>
      <c r="H4" s="242"/>
      <c r="I4" s="242"/>
      <c r="J4" s="242"/>
      <c r="K4" s="242"/>
      <c r="L4" s="243"/>
      <c r="M4" s="19"/>
      <c r="N4" s="45" t="str">
        <f>IFERROR(VLOOKUP(C4,$AC$4:$AM$27,2,FALSE),"")</f>
        <v/>
      </c>
      <c r="O4" s="45" t="str">
        <f>IFERROR(VLOOKUP(C4,$AC$4:$AM$27,3,FALSE),"")</f>
        <v/>
      </c>
      <c r="P4" s="6"/>
      <c r="Q4" s="45" t="str">
        <f>IFERROR(VLOOKUP(C4,$AC$4:$AM$27,4,FALSE),"")</f>
        <v/>
      </c>
      <c r="R4" s="45" t="str">
        <f>IFERROR(VLOOKUP(C4,$AC$4:$AM$27,5,FALSE),"")</f>
        <v/>
      </c>
      <c r="S4" s="6"/>
      <c r="T4" s="45" t="str">
        <f>IFERROR(VLOOKUP(C4,$AC$4:$AM$27,6,FALSE),"")</f>
        <v/>
      </c>
      <c r="U4" s="45" t="str">
        <f>IFERROR(VLOOKUP(C4,$AC$4:$AM$27,7,FALSE),"")</f>
        <v/>
      </c>
      <c r="V4" s="6"/>
      <c r="W4" s="45" t="str">
        <f>IFERROR(VLOOKUP(C4,$AC$4:$AM$27,8,FALSE),"")</f>
        <v/>
      </c>
      <c r="X4" s="45" t="str">
        <f>IFERROR(VLOOKUP(C4,$AC$4:$AM$27,9,FALSE),"")</f>
        <v/>
      </c>
      <c r="Y4" s="6"/>
      <c r="Z4" s="73" t="str">
        <f>IFERROR(VLOOKUP(C4,$AC$4:$AM$27,10,FALSE),"")</f>
        <v/>
      </c>
      <c r="AA4" s="93" t="str">
        <f>IF(AND(VLOOKUP(C4,$AC$4:$AP$27,14,FALSE)&lt;1000,VLOOKUP(C4,$AC$4:$AP$27,14,FALSE)&lt;&gt;""),"*","")</f>
        <v/>
      </c>
      <c r="AB4" s="59"/>
      <c r="AC4" s="64" t="str">
        <f>IF(AP4="","",RANK(AP4,$AP$4:$AP$27)&amp;"º")</f>
        <v/>
      </c>
      <c r="AD4" s="62" t="str">
        <f>Totais!V5</f>
        <v/>
      </c>
      <c r="AE4" s="62" t="str">
        <f>Totais!W5</f>
        <v/>
      </c>
      <c r="AF4" s="62" t="str">
        <f>Totais!AF5</f>
        <v/>
      </c>
      <c r="AG4" s="62" t="str">
        <f>Totais!AG5</f>
        <v/>
      </c>
      <c r="AH4" s="62" t="str">
        <f>Totais!AI5</f>
        <v/>
      </c>
      <c r="AI4" s="62" t="str">
        <f>Totais!AJ5</f>
        <v/>
      </c>
      <c r="AJ4" s="62" t="str">
        <f>IF(Totais!AL5=0,"",Totais!AL5)</f>
        <v/>
      </c>
      <c r="AK4" s="62" t="str">
        <f>Totais!AM5</f>
        <v/>
      </c>
      <c r="AL4" s="65" t="str">
        <f>Totais!AO5</f>
        <v/>
      </c>
      <c r="AM4" s="66" t="str">
        <f>Definições!AP7</f>
        <v/>
      </c>
      <c r="AN4" s="4">
        <v>1</v>
      </c>
      <c r="AO4" s="67">
        <f>24-COUNTBLANK(AL4:AL27)</f>
        <v>0</v>
      </c>
      <c r="AP4" s="4" t="str">
        <f>IF(AL4="","",AL4+(IF(Totais!AQ5="DESCL.",0,1000)))</f>
        <v/>
      </c>
    </row>
    <row r="5" spans="1:42" ht="15" customHeight="1" thickBot="1" x14ac:dyDescent="0.3">
      <c r="A5" s="104" t="s">
        <v>1</v>
      </c>
      <c r="B5" s="1"/>
      <c r="C5" s="69" t="str">
        <f t="shared" ref="C5:C27" si="1">IF($AO$4&lt;AN5,"",AN5&amp;"º")</f>
        <v/>
      </c>
      <c r="D5" s="161" t="str">
        <f t="shared" si="0"/>
        <v/>
      </c>
      <c r="E5" s="161"/>
      <c r="F5" s="161"/>
      <c r="G5" s="161"/>
      <c r="H5" s="161"/>
      <c r="I5" s="161"/>
      <c r="J5" s="161"/>
      <c r="K5" s="161"/>
      <c r="L5" s="162"/>
      <c r="M5" s="19"/>
      <c r="N5" s="45" t="str">
        <f t="shared" ref="N5:N27" si="2">IFERROR(VLOOKUP(C5,$AC$4:$AM$27,2,FALSE),"")</f>
        <v/>
      </c>
      <c r="O5" s="45" t="str">
        <f t="shared" ref="O5:O27" si="3">IFERROR(VLOOKUP(C5,$AC$4:$AM$27,3,FALSE),"")</f>
        <v/>
      </c>
      <c r="P5" s="6"/>
      <c r="Q5" s="45" t="str">
        <f t="shared" ref="Q5:Q27" si="4">IFERROR(VLOOKUP(C5,$AC$4:$AM$27,4,FALSE),"")</f>
        <v/>
      </c>
      <c r="R5" s="45" t="str">
        <f t="shared" ref="R5:R27" si="5">IFERROR(VLOOKUP(C5,$AC$4:$AM$27,5,FALSE),"")</f>
        <v/>
      </c>
      <c r="S5" s="6"/>
      <c r="T5" s="45" t="str">
        <f t="shared" ref="T5:T27" si="6">IFERROR(VLOOKUP(C5,$AC$4:$AM$27,6,FALSE),"")</f>
        <v/>
      </c>
      <c r="U5" s="45" t="str">
        <f t="shared" ref="U5:U27" si="7">IFERROR(VLOOKUP(C5,$AC$4:$AM$27,7,FALSE),"")</f>
        <v/>
      </c>
      <c r="V5" s="6"/>
      <c r="W5" s="45" t="str">
        <f t="shared" ref="W5:W27" si="8">IFERROR(VLOOKUP(C5,$AC$4:$AM$27,8,FALSE),"")</f>
        <v/>
      </c>
      <c r="X5" s="45" t="str">
        <f t="shared" ref="X5:X27" si="9">IFERROR(VLOOKUP(C5,$AC$4:$AM$27,9,FALSE),"")</f>
        <v/>
      </c>
      <c r="Y5" s="6"/>
      <c r="Z5" s="73" t="str">
        <f t="shared" ref="Z5:Z27" si="10">IFERROR(VLOOKUP(C5,$AC$4:$AM$27,10,FALSE),"")</f>
        <v/>
      </c>
      <c r="AA5" s="93" t="str">
        <f t="shared" ref="AA5:AA27" si="11">IF(AND(VLOOKUP(C5,$AC$4:$AP$27,14,FALSE)&lt;1000,VLOOKUP(C5,$AC$4:$AP$27,14,FALSE)&lt;&gt;""),"*","")</f>
        <v/>
      </c>
      <c r="AB5" s="59"/>
      <c r="AC5" s="64" t="str">
        <f t="shared" ref="AC5:AC27" si="12">IF(AP5="","",RANK(AP5,$AP$4:$AP$27)&amp;"º")</f>
        <v/>
      </c>
      <c r="AD5" s="62" t="str">
        <f>Totais!V6</f>
        <v/>
      </c>
      <c r="AE5" s="62" t="str">
        <f>Totais!W6</f>
        <v/>
      </c>
      <c r="AF5" s="62" t="str">
        <f>Totais!AF6</f>
        <v/>
      </c>
      <c r="AG5" s="62" t="str">
        <f>Totais!AG6</f>
        <v/>
      </c>
      <c r="AH5" s="62" t="str">
        <f>Totais!AI6</f>
        <v/>
      </c>
      <c r="AI5" s="62" t="str">
        <f>Totais!AJ6</f>
        <v/>
      </c>
      <c r="AJ5" s="62" t="str">
        <f>IF(Totais!AL6=0,"",Totais!AL6)</f>
        <v/>
      </c>
      <c r="AK5" s="62" t="str">
        <f>Totais!AM6</f>
        <v/>
      </c>
      <c r="AL5" s="65" t="str">
        <f>Totais!AO6</f>
        <v/>
      </c>
      <c r="AM5" s="66" t="str">
        <f>Definições!AP8</f>
        <v/>
      </c>
      <c r="AN5" s="4">
        <v>2</v>
      </c>
      <c r="AP5" s="4" t="str">
        <f>IF(AL5="","",AL5+(IF(Totais!AQ6="DESCL.",0,1000)))</f>
        <v/>
      </c>
    </row>
    <row r="6" spans="1:42" ht="15" customHeight="1" thickBot="1" x14ac:dyDescent="0.3">
      <c r="A6" s="104"/>
      <c r="B6" s="1"/>
      <c r="C6" s="69" t="str">
        <f t="shared" si="1"/>
        <v/>
      </c>
      <c r="D6" s="161" t="str">
        <f t="shared" si="0"/>
        <v/>
      </c>
      <c r="E6" s="161"/>
      <c r="F6" s="161"/>
      <c r="G6" s="161"/>
      <c r="H6" s="161"/>
      <c r="I6" s="161"/>
      <c r="J6" s="161"/>
      <c r="K6" s="161"/>
      <c r="L6" s="162"/>
      <c r="M6" s="19"/>
      <c r="N6" s="45" t="str">
        <f t="shared" si="2"/>
        <v/>
      </c>
      <c r="O6" s="45" t="str">
        <f t="shared" si="3"/>
        <v/>
      </c>
      <c r="P6" s="6"/>
      <c r="Q6" s="45" t="str">
        <f t="shared" si="4"/>
        <v/>
      </c>
      <c r="R6" s="45" t="str">
        <f t="shared" si="5"/>
        <v/>
      </c>
      <c r="S6" s="6"/>
      <c r="T6" s="45" t="str">
        <f t="shared" si="6"/>
        <v/>
      </c>
      <c r="U6" s="45" t="str">
        <f t="shared" si="7"/>
        <v/>
      </c>
      <c r="V6" s="6"/>
      <c r="W6" s="45" t="str">
        <f t="shared" si="8"/>
        <v/>
      </c>
      <c r="X6" s="45" t="str">
        <f t="shared" si="9"/>
        <v/>
      </c>
      <c r="Y6" s="6"/>
      <c r="Z6" s="73" t="str">
        <f t="shared" si="10"/>
        <v/>
      </c>
      <c r="AA6" s="93" t="str">
        <f t="shared" si="11"/>
        <v/>
      </c>
      <c r="AB6" s="59"/>
      <c r="AC6" s="64" t="str">
        <f t="shared" si="12"/>
        <v/>
      </c>
      <c r="AD6" s="62" t="str">
        <f>Totais!V7</f>
        <v/>
      </c>
      <c r="AE6" s="62" t="str">
        <f>Totais!W7</f>
        <v/>
      </c>
      <c r="AF6" s="62" t="str">
        <f>Totais!AF7</f>
        <v/>
      </c>
      <c r="AG6" s="62" t="str">
        <f>Totais!AG7</f>
        <v/>
      </c>
      <c r="AH6" s="62" t="str">
        <f>Totais!AI7</f>
        <v/>
      </c>
      <c r="AI6" s="62" t="str">
        <f>Totais!AJ7</f>
        <v/>
      </c>
      <c r="AJ6" s="62" t="str">
        <f>IF(Totais!AL7=0,"",Totais!AL7)</f>
        <v/>
      </c>
      <c r="AK6" s="62" t="str">
        <f>Totais!AM7</f>
        <v/>
      </c>
      <c r="AL6" s="65" t="str">
        <f>Totais!AO7</f>
        <v/>
      </c>
      <c r="AM6" s="66" t="str">
        <f>Definições!AP9</f>
        <v/>
      </c>
      <c r="AN6" s="4">
        <v>3</v>
      </c>
      <c r="AP6" s="4" t="str">
        <f>IF(AL6="","",AL6+(IF(Totais!AQ7="DESCL.",0,1000)))</f>
        <v/>
      </c>
    </row>
    <row r="7" spans="1:42" ht="15" customHeight="1" thickBot="1" x14ac:dyDescent="0.3">
      <c r="A7" s="104" t="s">
        <v>2</v>
      </c>
      <c r="B7" s="1"/>
      <c r="C7" s="69" t="str">
        <f t="shared" si="1"/>
        <v/>
      </c>
      <c r="D7" s="161" t="str">
        <f t="shared" si="0"/>
        <v/>
      </c>
      <c r="E7" s="161"/>
      <c r="F7" s="161"/>
      <c r="G7" s="161"/>
      <c r="H7" s="161"/>
      <c r="I7" s="161"/>
      <c r="J7" s="161"/>
      <c r="K7" s="161"/>
      <c r="L7" s="162"/>
      <c r="M7" s="19"/>
      <c r="N7" s="45" t="str">
        <f t="shared" si="2"/>
        <v/>
      </c>
      <c r="O7" s="45" t="str">
        <f t="shared" si="3"/>
        <v/>
      </c>
      <c r="P7" s="6"/>
      <c r="Q7" s="45" t="str">
        <f t="shared" si="4"/>
        <v/>
      </c>
      <c r="R7" s="45" t="str">
        <f t="shared" si="5"/>
        <v/>
      </c>
      <c r="S7" s="6"/>
      <c r="T7" s="45" t="str">
        <f t="shared" si="6"/>
        <v/>
      </c>
      <c r="U7" s="45" t="str">
        <f t="shared" si="7"/>
        <v/>
      </c>
      <c r="V7" s="6"/>
      <c r="W7" s="45" t="str">
        <f t="shared" si="8"/>
        <v/>
      </c>
      <c r="X7" s="45" t="str">
        <f t="shared" si="9"/>
        <v/>
      </c>
      <c r="Y7" s="6"/>
      <c r="Z7" s="73" t="str">
        <f t="shared" si="10"/>
        <v/>
      </c>
      <c r="AA7" s="93" t="str">
        <f t="shared" si="11"/>
        <v/>
      </c>
      <c r="AB7" s="59"/>
      <c r="AC7" s="64" t="str">
        <f t="shared" si="12"/>
        <v/>
      </c>
      <c r="AD7" s="62" t="str">
        <f>Totais!V8</f>
        <v/>
      </c>
      <c r="AE7" s="62" t="str">
        <f>Totais!W8</f>
        <v/>
      </c>
      <c r="AF7" s="62" t="str">
        <f>Totais!AF8</f>
        <v/>
      </c>
      <c r="AG7" s="62" t="str">
        <f>Totais!AG8</f>
        <v/>
      </c>
      <c r="AH7" s="62" t="str">
        <f>Totais!AI8</f>
        <v/>
      </c>
      <c r="AI7" s="62" t="str">
        <f>Totais!AJ8</f>
        <v/>
      </c>
      <c r="AJ7" s="62" t="str">
        <f>IF(Totais!AL8=0,"",Totais!AL8)</f>
        <v/>
      </c>
      <c r="AK7" s="62" t="str">
        <f>Totais!AM8</f>
        <v/>
      </c>
      <c r="AL7" s="65" t="str">
        <f>Totais!AO8</f>
        <v/>
      </c>
      <c r="AM7" s="66" t="str">
        <f>Definições!AP10</f>
        <v/>
      </c>
      <c r="AN7" s="4">
        <v>4</v>
      </c>
      <c r="AP7" s="4" t="str">
        <f>IF(AL7="","",AL7+(IF(Totais!AQ8="DESCL.",0,1000)))</f>
        <v/>
      </c>
    </row>
    <row r="8" spans="1:42" ht="15" customHeight="1" thickBot="1" x14ac:dyDescent="0.3">
      <c r="A8" s="104"/>
      <c r="B8" s="1"/>
      <c r="C8" s="69" t="str">
        <f t="shared" si="1"/>
        <v/>
      </c>
      <c r="D8" s="161" t="str">
        <f t="shared" si="0"/>
        <v/>
      </c>
      <c r="E8" s="161"/>
      <c r="F8" s="161"/>
      <c r="G8" s="161"/>
      <c r="H8" s="161"/>
      <c r="I8" s="161"/>
      <c r="J8" s="161"/>
      <c r="K8" s="161"/>
      <c r="L8" s="162"/>
      <c r="M8" s="19"/>
      <c r="N8" s="45" t="str">
        <f t="shared" si="2"/>
        <v/>
      </c>
      <c r="O8" s="45" t="str">
        <f t="shared" si="3"/>
        <v/>
      </c>
      <c r="P8" s="6"/>
      <c r="Q8" s="45" t="str">
        <f t="shared" si="4"/>
        <v/>
      </c>
      <c r="R8" s="45" t="str">
        <f t="shared" si="5"/>
        <v/>
      </c>
      <c r="S8" s="6"/>
      <c r="T8" s="45" t="str">
        <f t="shared" si="6"/>
        <v/>
      </c>
      <c r="U8" s="45" t="str">
        <f t="shared" si="7"/>
        <v/>
      </c>
      <c r="V8" s="6"/>
      <c r="W8" s="45" t="str">
        <f t="shared" si="8"/>
        <v/>
      </c>
      <c r="X8" s="45" t="str">
        <f t="shared" si="9"/>
        <v/>
      </c>
      <c r="Y8" s="6"/>
      <c r="Z8" s="73" t="str">
        <f t="shared" si="10"/>
        <v/>
      </c>
      <c r="AA8" s="93" t="str">
        <f t="shared" si="11"/>
        <v/>
      </c>
      <c r="AB8" s="59"/>
      <c r="AC8" s="64" t="str">
        <f t="shared" si="12"/>
        <v/>
      </c>
      <c r="AD8" s="62" t="str">
        <f>Totais!V9</f>
        <v/>
      </c>
      <c r="AE8" s="62" t="str">
        <f>Totais!W9</f>
        <v/>
      </c>
      <c r="AF8" s="62" t="str">
        <f>Totais!AF9</f>
        <v/>
      </c>
      <c r="AG8" s="62" t="str">
        <f>Totais!AG9</f>
        <v/>
      </c>
      <c r="AH8" s="62" t="str">
        <f>Totais!AI9</f>
        <v/>
      </c>
      <c r="AI8" s="62" t="str">
        <f>Totais!AJ9</f>
        <v/>
      </c>
      <c r="AJ8" s="62" t="str">
        <f>IF(Totais!AL9=0,"",Totais!AL9)</f>
        <v/>
      </c>
      <c r="AK8" s="62" t="str">
        <f>Totais!AM9</f>
        <v/>
      </c>
      <c r="AL8" s="65" t="str">
        <f>Totais!AO9</f>
        <v/>
      </c>
      <c r="AM8" s="66" t="str">
        <f>Definições!AP11</f>
        <v/>
      </c>
      <c r="AN8" s="4">
        <v>5</v>
      </c>
      <c r="AP8" s="4" t="str">
        <f>IF(AL8="","",AL8+(IF(Totais!AQ9="DESCL.",0,1000)))</f>
        <v/>
      </c>
    </row>
    <row r="9" spans="1:42" ht="15" customHeight="1" thickBot="1" x14ac:dyDescent="0.3">
      <c r="A9" s="104" t="s">
        <v>4</v>
      </c>
      <c r="B9" s="1"/>
      <c r="C9" s="69" t="str">
        <f t="shared" si="1"/>
        <v/>
      </c>
      <c r="D9" s="161" t="str">
        <f t="shared" si="0"/>
        <v/>
      </c>
      <c r="E9" s="161"/>
      <c r="F9" s="161"/>
      <c r="G9" s="161"/>
      <c r="H9" s="161"/>
      <c r="I9" s="161"/>
      <c r="J9" s="161"/>
      <c r="K9" s="161"/>
      <c r="L9" s="162"/>
      <c r="M9" s="19"/>
      <c r="N9" s="45" t="str">
        <f t="shared" si="2"/>
        <v/>
      </c>
      <c r="O9" s="45" t="str">
        <f t="shared" si="3"/>
        <v/>
      </c>
      <c r="P9" s="6"/>
      <c r="Q9" s="45" t="str">
        <f t="shared" si="4"/>
        <v/>
      </c>
      <c r="R9" s="45" t="str">
        <f t="shared" si="5"/>
        <v/>
      </c>
      <c r="S9" s="6"/>
      <c r="T9" s="45" t="str">
        <f t="shared" si="6"/>
        <v/>
      </c>
      <c r="U9" s="45" t="str">
        <f t="shared" si="7"/>
        <v/>
      </c>
      <c r="V9" s="6"/>
      <c r="W9" s="45" t="str">
        <f t="shared" si="8"/>
        <v/>
      </c>
      <c r="X9" s="45" t="str">
        <f t="shared" si="9"/>
        <v/>
      </c>
      <c r="Y9" s="6"/>
      <c r="Z9" s="73" t="str">
        <f t="shared" si="10"/>
        <v/>
      </c>
      <c r="AA9" s="93" t="str">
        <f t="shared" si="11"/>
        <v/>
      </c>
      <c r="AB9" s="59"/>
      <c r="AC9" s="64" t="str">
        <f t="shared" si="12"/>
        <v/>
      </c>
      <c r="AD9" s="62" t="str">
        <f>Totais!V10</f>
        <v/>
      </c>
      <c r="AE9" s="62" t="str">
        <f>Totais!W10</f>
        <v/>
      </c>
      <c r="AF9" s="62" t="str">
        <f>Totais!AF10</f>
        <v/>
      </c>
      <c r="AG9" s="62" t="str">
        <f>Totais!AG10</f>
        <v/>
      </c>
      <c r="AH9" s="62" t="str">
        <f>Totais!AI10</f>
        <v/>
      </c>
      <c r="AI9" s="62" t="str">
        <f>Totais!AJ10</f>
        <v/>
      </c>
      <c r="AJ9" s="62" t="str">
        <f>IF(Totais!AL10=0,"",Totais!AL10)</f>
        <v/>
      </c>
      <c r="AK9" s="62" t="str">
        <f>Totais!AM10</f>
        <v/>
      </c>
      <c r="AL9" s="65" t="str">
        <f>Totais!AO10</f>
        <v/>
      </c>
      <c r="AM9" s="66" t="str">
        <f>Definições!AP12</f>
        <v/>
      </c>
      <c r="AN9" s="4">
        <v>6</v>
      </c>
      <c r="AP9" s="4" t="str">
        <f>IF(AL9="","",AL9+(IF(Totais!AQ10="DESCL.",0,1000)))</f>
        <v/>
      </c>
    </row>
    <row r="10" spans="1:42" ht="15" customHeight="1" thickBot="1" x14ac:dyDescent="0.3">
      <c r="A10" s="104"/>
      <c r="B10" s="1"/>
      <c r="C10" s="69" t="str">
        <f t="shared" si="1"/>
        <v/>
      </c>
      <c r="D10" s="161" t="str">
        <f t="shared" si="0"/>
        <v/>
      </c>
      <c r="E10" s="161"/>
      <c r="F10" s="161"/>
      <c r="G10" s="161"/>
      <c r="H10" s="161"/>
      <c r="I10" s="161"/>
      <c r="J10" s="161"/>
      <c r="K10" s="161"/>
      <c r="L10" s="162"/>
      <c r="M10" s="19"/>
      <c r="N10" s="45" t="str">
        <f t="shared" si="2"/>
        <v/>
      </c>
      <c r="O10" s="45" t="str">
        <f t="shared" si="3"/>
        <v/>
      </c>
      <c r="P10" s="6"/>
      <c r="Q10" s="45" t="str">
        <f t="shared" si="4"/>
        <v/>
      </c>
      <c r="R10" s="45" t="str">
        <f t="shared" si="5"/>
        <v/>
      </c>
      <c r="S10" s="6"/>
      <c r="T10" s="45" t="str">
        <f t="shared" si="6"/>
        <v/>
      </c>
      <c r="U10" s="45" t="str">
        <f t="shared" si="7"/>
        <v/>
      </c>
      <c r="V10" s="6"/>
      <c r="W10" s="45" t="str">
        <f t="shared" si="8"/>
        <v/>
      </c>
      <c r="X10" s="45" t="str">
        <f t="shared" si="9"/>
        <v/>
      </c>
      <c r="Y10" s="6"/>
      <c r="Z10" s="73" t="str">
        <f t="shared" si="10"/>
        <v/>
      </c>
      <c r="AA10" s="93" t="str">
        <f t="shared" si="11"/>
        <v/>
      </c>
      <c r="AB10" s="59"/>
      <c r="AC10" s="64" t="str">
        <f t="shared" si="12"/>
        <v/>
      </c>
      <c r="AD10" s="62" t="str">
        <f>Totais!V11</f>
        <v/>
      </c>
      <c r="AE10" s="62" t="str">
        <f>Totais!W11</f>
        <v/>
      </c>
      <c r="AF10" s="62" t="str">
        <f>Totais!AF11</f>
        <v/>
      </c>
      <c r="AG10" s="62" t="str">
        <f>Totais!AG11</f>
        <v/>
      </c>
      <c r="AH10" s="62" t="str">
        <f>Totais!AI11</f>
        <v/>
      </c>
      <c r="AI10" s="62" t="str">
        <f>Totais!AJ11</f>
        <v/>
      </c>
      <c r="AJ10" s="62" t="str">
        <f>IF(Totais!AL11=0,"",Totais!AL11)</f>
        <v/>
      </c>
      <c r="AK10" s="62" t="str">
        <f>Totais!AM11</f>
        <v/>
      </c>
      <c r="AL10" s="65" t="str">
        <f>Totais!AO11</f>
        <v/>
      </c>
      <c r="AM10" s="66" t="str">
        <f>Definições!AP13</f>
        <v/>
      </c>
      <c r="AN10" s="4">
        <v>7</v>
      </c>
      <c r="AP10" s="4" t="str">
        <f>IF(AL10="","",AL10+(IF(Totais!AQ11="DESCL.",0,1000)))</f>
        <v/>
      </c>
    </row>
    <row r="11" spans="1:42" ht="15" customHeight="1" thickBot="1" x14ac:dyDescent="0.3">
      <c r="A11" s="234" t="s">
        <v>87</v>
      </c>
      <c r="B11" s="3"/>
      <c r="C11" s="69" t="str">
        <f t="shared" si="1"/>
        <v/>
      </c>
      <c r="D11" s="161" t="str">
        <f t="shared" si="0"/>
        <v/>
      </c>
      <c r="E11" s="161"/>
      <c r="F11" s="161"/>
      <c r="G11" s="161"/>
      <c r="H11" s="161"/>
      <c r="I11" s="161"/>
      <c r="J11" s="161"/>
      <c r="K11" s="161"/>
      <c r="L11" s="162"/>
      <c r="M11" s="19"/>
      <c r="N11" s="45" t="str">
        <f t="shared" si="2"/>
        <v/>
      </c>
      <c r="O11" s="45" t="str">
        <f t="shared" si="3"/>
        <v/>
      </c>
      <c r="P11" s="6"/>
      <c r="Q11" s="45" t="str">
        <f t="shared" si="4"/>
        <v/>
      </c>
      <c r="R11" s="45" t="str">
        <f t="shared" si="5"/>
        <v/>
      </c>
      <c r="S11" s="6"/>
      <c r="T11" s="45" t="str">
        <f t="shared" si="6"/>
        <v/>
      </c>
      <c r="U11" s="45" t="str">
        <f t="shared" si="7"/>
        <v/>
      </c>
      <c r="V11" s="6"/>
      <c r="W11" s="45" t="str">
        <f t="shared" si="8"/>
        <v/>
      </c>
      <c r="X11" s="45" t="str">
        <f t="shared" si="9"/>
        <v/>
      </c>
      <c r="Y11" s="6"/>
      <c r="Z11" s="73" t="str">
        <f t="shared" si="10"/>
        <v/>
      </c>
      <c r="AA11" s="93" t="str">
        <f t="shared" si="11"/>
        <v/>
      </c>
      <c r="AB11" s="59"/>
      <c r="AC11" s="64" t="str">
        <f t="shared" si="12"/>
        <v/>
      </c>
      <c r="AD11" s="62" t="str">
        <f>Totais!V12</f>
        <v/>
      </c>
      <c r="AE11" s="62" t="str">
        <f>Totais!W12</f>
        <v/>
      </c>
      <c r="AF11" s="62" t="str">
        <f>Totais!AF12</f>
        <v/>
      </c>
      <c r="AG11" s="62" t="str">
        <f>Totais!AG12</f>
        <v/>
      </c>
      <c r="AH11" s="62" t="str">
        <f>Totais!AI12</f>
        <v/>
      </c>
      <c r="AI11" s="62" t="str">
        <f>Totais!AJ12</f>
        <v/>
      </c>
      <c r="AJ11" s="62" t="str">
        <f>IF(Totais!AL12=0,"",Totais!AL12)</f>
        <v/>
      </c>
      <c r="AK11" s="62" t="str">
        <f>Totais!AM12</f>
        <v/>
      </c>
      <c r="AL11" s="65" t="str">
        <f>Totais!AO12</f>
        <v/>
      </c>
      <c r="AM11" s="66" t="str">
        <f>Definições!AP14</f>
        <v/>
      </c>
      <c r="AN11" s="4">
        <v>8</v>
      </c>
      <c r="AP11" s="4" t="str">
        <f>IF(AL11="","",AL11+(IF(Totais!AQ12="DESCL.",0,1000)))</f>
        <v/>
      </c>
    </row>
    <row r="12" spans="1:42" ht="15" customHeight="1" thickBot="1" x14ac:dyDescent="0.3">
      <c r="A12" s="234"/>
      <c r="B12" s="3"/>
      <c r="C12" s="69" t="str">
        <f t="shared" si="1"/>
        <v/>
      </c>
      <c r="D12" s="161" t="str">
        <f t="shared" si="0"/>
        <v/>
      </c>
      <c r="E12" s="161"/>
      <c r="F12" s="161"/>
      <c r="G12" s="161"/>
      <c r="H12" s="161"/>
      <c r="I12" s="161"/>
      <c r="J12" s="161"/>
      <c r="K12" s="161"/>
      <c r="L12" s="162"/>
      <c r="M12" s="19"/>
      <c r="N12" s="45" t="str">
        <f t="shared" si="2"/>
        <v/>
      </c>
      <c r="O12" s="45" t="str">
        <f t="shared" si="3"/>
        <v/>
      </c>
      <c r="P12" s="6"/>
      <c r="Q12" s="45" t="str">
        <f t="shared" si="4"/>
        <v/>
      </c>
      <c r="R12" s="45" t="str">
        <f t="shared" si="5"/>
        <v/>
      </c>
      <c r="S12" s="6"/>
      <c r="T12" s="45" t="str">
        <f t="shared" si="6"/>
        <v/>
      </c>
      <c r="U12" s="45" t="str">
        <f t="shared" si="7"/>
        <v/>
      </c>
      <c r="V12" s="6"/>
      <c r="W12" s="45" t="str">
        <f t="shared" si="8"/>
        <v/>
      </c>
      <c r="X12" s="45" t="str">
        <f t="shared" si="9"/>
        <v/>
      </c>
      <c r="Y12" s="6"/>
      <c r="Z12" s="73" t="str">
        <f t="shared" si="10"/>
        <v/>
      </c>
      <c r="AA12" s="93" t="str">
        <f t="shared" si="11"/>
        <v/>
      </c>
      <c r="AB12" s="59"/>
      <c r="AC12" s="64" t="str">
        <f t="shared" si="12"/>
        <v/>
      </c>
      <c r="AD12" s="62" t="str">
        <f>Totais!V13</f>
        <v/>
      </c>
      <c r="AE12" s="62" t="str">
        <f>Totais!W13</f>
        <v/>
      </c>
      <c r="AF12" s="62" t="str">
        <f>Totais!AF13</f>
        <v/>
      </c>
      <c r="AG12" s="62" t="str">
        <f>Totais!AG13</f>
        <v/>
      </c>
      <c r="AH12" s="62" t="str">
        <f>Totais!AI13</f>
        <v/>
      </c>
      <c r="AI12" s="62" t="str">
        <f>Totais!AJ13</f>
        <v/>
      </c>
      <c r="AJ12" s="62" t="str">
        <f>IF(Totais!AL13=0,"",Totais!AL13)</f>
        <v/>
      </c>
      <c r="AK12" s="62" t="str">
        <f>Totais!AM13</f>
        <v/>
      </c>
      <c r="AL12" s="65" t="str">
        <f>Totais!AO13</f>
        <v/>
      </c>
      <c r="AM12" s="66" t="str">
        <f>Definições!AP15</f>
        <v/>
      </c>
      <c r="AN12" s="4">
        <v>9</v>
      </c>
      <c r="AP12" s="4" t="str">
        <f>IF(AL12="","",AL12+(IF(Totais!AQ13="DESCL.",0,1000)))</f>
        <v/>
      </c>
    </row>
    <row r="13" spans="1:42" ht="15" customHeight="1" x14ac:dyDescent="0.25">
      <c r="B13" s="29"/>
      <c r="C13" s="69" t="str">
        <f t="shared" si="1"/>
        <v/>
      </c>
      <c r="D13" s="161" t="str">
        <f t="shared" si="0"/>
        <v/>
      </c>
      <c r="E13" s="161"/>
      <c r="F13" s="161"/>
      <c r="G13" s="161"/>
      <c r="H13" s="161"/>
      <c r="I13" s="161"/>
      <c r="J13" s="161"/>
      <c r="K13" s="161"/>
      <c r="L13" s="162"/>
      <c r="M13" s="19"/>
      <c r="N13" s="45" t="str">
        <f t="shared" si="2"/>
        <v/>
      </c>
      <c r="O13" s="45" t="str">
        <f t="shared" si="3"/>
        <v/>
      </c>
      <c r="P13" s="6"/>
      <c r="Q13" s="45" t="str">
        <f t="shared" si="4"/>
        <v/>
      </c>
      <c r="R13" s="45" t="str">
        <f t="shared" si="5"/>
        <v/>
      </c>
      <c r="S13" s="6"/>
      <c r="T13" s="45" t="str">
        <f t="shared" si="6"/>
        <v/>
      </c>
      <c r="U13" s="45" t="str">
        <f t="shared" si="7"/>
        <v/>
      </c>
      <c r="V13" s="6"/>
      <c r="W13" s="45" t="str">
        <f t="shared" si="8"/>
        <v/>
      </c>
      <c r="X13" s="45" t="str">
        <f t="shared" si="9"/>
        <v/>
      </c>
      <c r="Y13" s="6"/>
      <c r="Z13" s="73" t="str">
        <f t="shared" si="10"/>
        <v/>
      </c>
      <c r="AA13" s="93" t="str">
        <f t="shared" si="11"/>
        <v/>
      </c>
      <c r="AB13" s="59"/>
      <c r="AC13" s="64" t="str">
        <f t="shared" si="12"/>
        <v/>
      </c>
      <c r="AD13" s="62" t="str">
        <f>Totais!V14</f>
        <v/>
      </c>
      <c r="AE13" s="62" t="str">
        <f>Totais!W14</f>
        <v/>
      </c>
      <c r="AF13" s="62" t="str">
        <f>Totais!AF14</f>
        <v/>
      </c>
      <c r="AG13" s="62" t="str">
        <f>Totais!AG14</f>
        <v/>
      </c>
      <c r="AH13" s="62" t="str">
        <f>Totais!AI14</f>
        <v/>
      </c>
      <c r="AI13" s="62" t="str">
        <f>Totais!AJ14</f>
        <v/>
      </c>
      <c r="AJ13" s="62" t="str">
        <f>IF(Totais!AL14=0,"",Totais!AL14)</f>
        <v/>
      </c>
      <c r="AK13" s="62" t="str">
        <f>Totais!AM14</f>
        <v/>
      </c>
      <c r="AL13" s="65" t="str">
        <f>Totais!AO14</f>
        <v/>
      </c>
      <c r="AM13" s="66" t="str">
        <f>Definições!AP16</f>
        <v/>
      </c>
      <c r="AN13" s="4">
        <v>10</v>
      </c>
      <c r="AP13" s="4" t="str">
        <f>IF(AL13="","",AL13+(IF(Totais!AQ14="DESCL.",0,1000)))</f>
        <v/>
      </c>
    </row>
    <row r="14" spans="1:42" ht="15" customHeight="1" x14ac:dyDescent="0.25">
      <c r="B14" s="29"/>
      <c r="C14" s="69" t="str">
        <f t="shared" si="1"/>
        <v/>
      </c>
      <c r="D14" s="161" t="str">
        <f t="shared" si="0"/>
        <v/>
      </c>
      <c r="E14" s="161"/>
      <c r="F14" s="161"/>
      <c r="G14" s="161"/>
      <c r="H14" s="161"/>
      <c r="I14" s="161"/>
      <c r="J14" s="161"/>
      <c r="K14" s="161"/>
      <c r="L14" s="162"/>
      <c r="M14" s="19"/>
      <c r="N14" s="45" t="str">
        <f t="shared" si="2"/>
        <v/>
      </c>
      <c r="O14" s="45" t="str">
        <f t="shared" si="3"/>
        <v/>
      </c>
      <c r="P14" s="6"/>
      <c r="Q14" s="45" t="str">
        <f t="shared" si="4"/>
        <v/>
      </c>
      <c r="R14" s="45" t="str">
        <f t="shared" si="5"/>
        <v/>
      </c>
      <c r="S14" s="6"/>
      <c r="T14" s="45" t="str">
        <f t="shared" si="6"/>
        <v/>
      </c>
      <c r="U14" s="45" t="str">
        <f t="shared" si="7"/>
        <v/>
      </c>
      <c r="V14" s="6"/>
      <c r="W14" s="45" t="str">
        <f t="shared" si="8"/>
        <v/>
      </c>
      <c r="X14" s="45" t="str">
        <f t="shared" si="9"/>
        <v/>
      </c>
      <c r="Y14" s="6"/>
      <c r="Z14" s="73" t="str">
        <f t="shared" si="10"/>
        <v/>
      </c>
      <c r="AA14" s="93" t="str">
        <f t="shared" si="11"/>
        <v/>
      </c>
      <c r="AB14" s="59"/>
      <c r="AC14" s="64" t="str">
        <f t="shared" si="12"/>
        <v/>
      </c>
      <c r="AD14" s="62" t="str">
        <f>Totais!V15</f>
        <v/>
      </c>
      <c r="AE14" s="62" t="str">
        <f>Totais!W15</f>
        <v/>
      </c>
      <c r="AF14" s="62" t="str">
        <f>Totais!AF15</f>
        <v/>
      </c>
      <c r="AG14" s="62" t="str">
        <f>Totais!AG15</f>
        <v/>
      </c>
      <c r="AH14" s="62" t="str">
        <f>Totais!AI15</f>
        <v/>
      </c>
      <c r="AI14" s="62" t="str">
        <f>Totais!AJ15</f>
        <v/>
      </c>
      <c r="AJ14" s="62" t="str">
        <f>IF(Totais!AL15=0,"",Totais!AL15)</f>
        <v/>
      </c>
      <c r="AK14" s="62" t="str">
        <f>Totais!AM15</f>
        <v/>
      </c>
      <c r="AL14" s="65" t="str">
        <f>Totais!AO15</f>
        <v/>
      </c>
      <c r="AM14" s="66" t="str">
        <f>Definições!AP17</f>
        <v/>
      </c>
      <c r="AN14" s="4">
        <v>11</v>
      </c>
      <c r="AP14" s="4" t="str">
        <f>IF(AL14="","",AL14+(IF(Totais!AQ15="DESCL.",0,1000)))</f>
        <v/>
      </c>
    </row>
    <row r="15" spans="1:42" ht="15" customHeight="1" x14ac:dyDescent="0.25">
      <c r="A15" s="100" t="s">
        <v>8</v>
      </c>
      <c r="B15" s="30"/>
      <c r="C15" s="69" t="str">
        <f t="shared" si="1"/>
        <v/>
      </c>
      <c r="D15" s="161" t="str">
        <f t="shared" si="0"/>
        <v/>
      </c>
      <c r="E15" s="161"/>
      <c r="F15" s="161"/>
      <c r="G15" s="161"/>
      <c r="H15" s="161"/>
      <c r="I15" s="161"/>
      <c r="J15" s="161"/>
      <c r="K15" s="161"/>
      <c r="L15" s="162"/>
      <c r="M15" s="19"/>
      <c r="N15" s="45" t="str">
        <f t="shared" si="2"/>
        <v/>
      </c>
      <c r="O15" s="45" t="str">
        <f t="shared" si="3"/>
        <v/>
      </c>
      <c r="P15" s="6"/>
      <c r="Q15" s="45" t="str">
        <f t="shared" si="4"/>
        <v/>
      </c>
      <c r="R15" s="45" t="str">
        <f t="shared" si="5"/>
        <v/>
      </c>
      <c r="S15" s="6"/>
      <c r="T15" s="45" t="str">
        <f t="shared" si="6"/>
        <v/>
      </c>
      <c r="U15" s="45" t="str">
        <f t="shared" si="7"/>
        <v/>
      </c>
      <c r="V15" s="6"/>
      <c r="W15" s="45" t="str">
        <f t="shared" si="8"/>
        <v/>
      </c>
      <c r="X15" s="45" t="str">
        <f t="shared" si="9"/>
        <v/>
      </c>
      <c r="Y15" s="6"/>
      <c r="Z15" s="73" t="str">
        <f t="shared" si="10"/>
        <v/>
      </c>
      <c r="AA15" s="93" t="str">
        <f t="shared" si="11"/>
        <v/>
      </c>
      <c r="AB15" s="59"/>
      <c r="AC15" s="64" t="str">
        <f t="shared" si="12"/>
        <v/>
      </c>
      <c r="AD15" s="62" t="str">
        <f>Totais!V16</f>
        <v/>
      </c>
      <c r="AE15" s="62" t="str">
        <f>Totais!W16</f>
        <v/>
      </c>
      <c r="AF15" s="62" t="str">
        <f>Totais!AF16</f>
        <v/>
      </c>
      <c r="AG15" s="62" t="str">
        <f>Totais!AG16</f>
        <v/>
      </c>
      <c r="AH15" s="62" t="str">
        <f>Totais!AI16</f>
        <v/>
      </c>
      <c r="AI15" s="62" t="str">
        <f>Totais!AJ16</f>
        <v/>
      </c>
      <c r="AJ15" s="62" t="str">
        <f>IF(Totais!AL16=0,"",Totais!AL16)</f>
        <v/>
      </c>
      <c r="AK15" s="62" t="str">
        <f>Totais!AM16</f>
        <v/>
      </c>
      <c r="AL15" s="65" t="str">
        <f>Totais!AO16</f>
        <v/>
      </c>
      <c r="AM15" s="66" t="str">
        <f>Definições!AP18</f>
        <v/>
      </c>
      <c r="AN15" s="4">
        <v>12</v>
      </c>
      <c r="AP15" s="4" t="str">
        <f>IF(AL15="","",AL15+(IF(Totais!AQ16="DESCL.",0,1000)))</f>
        <v/>
      </c>
    </row>
    <row r="16" spans="1:42" ht="15" customHeight="1" thickBot="1" x14ac:dyDescent="0.3">
      <c r="A16" s="100"/>
      <c r="B16" s="30"/>
      <c r="C16" s="69" t="str">
        <f t="shared" si="1"/>
        <v/>
      </c>
      <c r="D16" s="161" t="str">
        <f t="shared" si="0"/>
        <v/>
      </c>
      <c r="E16" s="161"/>
      <c r="F16" s="161"/>
      <c r="G16" s="161"/>
      <c r="H16" s="161"/>
      <c r="I16" s="161"/>
      <c r="J16" s="161"/>
      <c r="K16" s="161"/>
      <c r="L16" s="162"/>
      <c r="M16" s="19"/>
      <c r="N16" s="45" t="str">
        <f t="shared" si="2"/>
        <v/>
      </c>
      <c r="O16" s="45" t="str">
        <f t="shared" si="3"/>
        <v/>
      </c>
      <c r="P16" s="6"/>
      <c r="Q16" s="45" t="str">
        <f t="shared" si="4"/>
        <v/>
      </c>
      <c r="R16" s="45" t="str">
        <f t="shared" si="5"/>
        <v/>
      </c>
      <c r="S16" s="6"/>
      <c r="T16" s="45" t="str">
        <f t="shared" si="6"/>
        <v/>
      </c>
      <c r="U16" s="45" t="str">
        <f t="shared" si="7"/>
        <v/>
      </c>
      <c r="V16" s="6"/>
      <c r="W16" s="45" t="str">
        <f t="shared" si="8"/>
        <v/>
      </c>
      <c r="X16" s="45" t="str">
        <f t="shared" si="9"/>
        <v/>
      </c>
      <c r="Y16" s="6"/>
      <c r="Z16" s="73" t="str">
        <f t="shared" si="10"/>
        <v/>
      </c>
      <c r="AA16" s="93" t="str">
        <f t="shared" si="11"/>
        <v/>
      </c>
      <c r="AB16" s="59"/>
      <c r="AC16" s="64" t="str">
        <f t="shared" si="12"/>
        <v/>
      </c>
      <c r="AD16" s="62" t="str">
        <f>Totais!V17</f>
        <v/>
      </c>
      <c r="AE16" s="62" t="str">
        <f>Totais!W17</f>
        <v/>
      </c>
      <c r="AF16" s="62" t="str">
        <f>Totais!AF17</f>
        <v/>
      </c>
      <c r="AG16" s="62" t="str">
        <f>Totais!AG17</f>
        <v/>
      </c>
      <c r="AH16" s="62" t="str">
        <f>Totais!AI17</f>
        <v/>
      </c>
      <c r="AI16" s="62" t="str">
        <f>Totais!AJ17</f>
        <v/>
      </c>
      <c r="AJ16" s="62" t="str">
        <f>IF(Totais!AL17=0,"",Totais!AL17)</f>
        <v/>
      </c>
      <c r="AK16" s="62" t="str">
        <f>Totais!AM17</f>
        <v/>
      </c>
      <c r="AL16" s="65" t="str">
        <f>Totais!AO17</f>
        <v/>
      </c>
      <c r="AM16" s="66" t="str">
        <f>Definições!AP19</f>
        <v/>
      </c>
      <c r="AN16" s="4">
        <v>13</v>
      </c>
      <c r="AP16" s="4" t="str">
        <f>IF(AL16="","",AL16+(IF(Totais!AQ17="DESCL.",0,1000)))</f>
        <v/>
      </c>
    </row>
    <row r="17" spans="1:45" ht="15" customHeight="1" x14ac:dyDescent="0.25">
      <c r="A17" s="98" t="s">
        <v>13</v>
      </c>
      <c r="B17" s="31"/>
      <c r="C17" s="69" t="str">
        <f t="shared" si="1"/>
        <v/>
      </c>
      <c r="D17" s="161" t="str">
        <f t="shared" si="0"/>
        <v/>
      </c>
      <c r="E17" s="161"/>
      <c r="F17" s="161"/>
      <c r="G17" s="161"/>
      <c r="H17" s="161"/>
      <c r="I17" s="161"/>
      <c r="J17" s="161"/>
      <c r="K17" s="161"/>
      <c r="L17" s="162"/>
      <c r="M17" s="19"/>
      <c r="N17" s="45" t="str">
        <f t="shared" si="2"/>
        <v/>
      </c>
      <c r="O17" s="45" t="str">
        <f t="shared" si="3"/>
        <v/>
      </c>
      <c r="P17" s="6"/>
      <c r="Q17" s="45" t="str">
        <f t="shared" si="4"/>
        <v/>
      </c>
      <c r="R17" s="45" t="str">
        <f t="shared" si="5"/>
        <v/>
      </c>
      <c r="S17" s="6"/>
      <c r="T17" s="45" t="str">
        <f t="shared" si="6"/>
        <v/>
      </c>
      <c r="U17" s="45" t="str">
        <f t="shared" si="7"/>
        <v/>
      </c>
      <c r="V17" s="6"/>
      <c r="W17" s="45" t="str">
        <f t="shared" si="8"/>
        <v/>
      </c>
      <c r="X17" s="45" t="str">
        <f t="shared" si="9"/>
        <v/>
      </c>
      <c r="Y17" s="6"/>
      <c r="Z17" s="73" t="str">
        <f t="shared" si="10"/>
        <v/>
      </c>
      <c r="AA17" s="93" t="str">
        <f t="shared" si="11"/>
        <v/>
      </c>
      <c r="AB17" s="59"/>
      <c r="AC17" s="64" t="str">
        <f t="shared" si="12"/>
        <v/>
      </c>
      <c r="AD17" s="62" t="str">
        <f>Totais!V18</f>
        <v/>
      </c>
      <c r="AE17" s="62" t="str">
        <f>Totais!W18</f>
        <v/>
      </c>
      <c r="AF17" s="62" t="str">
        <f>Totais!AF18</f>
        <v/>
      </c>
      <c r="AG17" s="62" t="str">
        <f>Totais!AG18</f>
        <v/>
      </c>
      <c r="AH17" s="62" t="str">
        <f>Totais!AI18</f>
        <v/>
      </c>
      <c r="AI17" s="62" t="str">
        <f>Totais!AJ18</f>
        <v/>
      </c>
      <c r="AJ17" s="62" t="str">
        <f>IF(Totais!AL18=0,"",Totais!AL18)</f>
        <v/>
      </c>
      <c r="AK17" s="62" t="str">
        <f>Totais!AM18</f>
        <v/>
      </c>
      <c r="AL17" s="65" t="str">
        <f>Totais!AO18</f>
        <v/>
      </c>
      <c r="AM17" s="66" t="str">
        <f>Definições!AP20</f>
        <v/>
      </c>
      <c r="AN17" s="4">
        <v>14</v>
      </c>
      <c r="AP17" s="4" t="str">
        <f>IF(AL17="","",AL17+(IF(Totais!AQ18="DESCL.",0,1000)))</f>
        <v/>
      </c>
    </row>
    <row r="18" spans="1:45" ht="15" customHeight="1" thickBot="1" x14ac:dyDescent="0.3">
      <c r="A18" s="99" t="s">
        <v>16</v>
      </c>
      <c r="B18" s="30"/>
      <c r="C18" s="69" t="str">
        <f t="shared" si="1"/>
        <v/>
      </c>
      <c r="D18" s="161" t="str">
        <f t="shared" si="0"/>
        <v/>
      </c>
      <c r="E18" s="161"/>
      <c r="F18" s="161"/>
      <c r="G18" s="161"/>
      <c r="H18" s="161"/>
      <c r="I18" s="161"/>
      <c r="J18" s="161"/>
      <c r="K18" s="161"/>
      <c r="L18" s="162"/>
      <c r="M18" s="19"/>
      <c r="N18" s="45" t="str">
        <f t="shared" si="2"/>
        <v/>
      </c>
      <c r="O18" s="45" t="str">
        <f t="shared" si="3"/>
        <v/>
      </c>
      <c r="P18" s="6"/>
      <c r="Q18" s="45" t="str">
        <f t="shared" si="4"/>
        <v/>
      </c>
      <c r="R18" s="45" t="str">
        <f t="shared" si="5"/>
        <v/>
      </c>
      <c r="S18" s="6"/>
      <c r="T18" s="45" t="str">
        <f t="shared" si="6"/>
        <v/>
      </c>
      <c r="U18" s="45" t="str">
        <f t="shared" si="7"/>
        <v/>
      </c>
      <c r="V18" s="6"/>
      <c r="W18" s="45" t="str">
        <f t="shared" si="8"/>
        <v/>
      </c>
      <c r="X18" s="45" t="str">
        <f t="shared" si="9"/>
        <v/>
      </c>
      <c r="Y18" s="6"/>
      <c r="Z18" s="73" t="str">
        <f t="shared" si="10"/>
        <v/>
      </c>
      <c r="AA18" s="93" t="str">
        <f t="shared" si="11"/>
        <v/>
      </c>
      <c r="AB18" s="59"/>
      <c r="AC18" s="64" t="str">
        <f t="shared" si="12"/>
        <v/>
      </c>
      <c r="AD18" s="62" t="str">
        <f>Totais!V19</f>
        <v/>
      </c>
      <c r="AE18" s="62" t="str">
        <f>Totais!W19</f>
        <v/>
      </c>
      <c r="AF18" s="62" t="str">
        <f>Totais!AF19</f>
        <v/>
      </c>
      <c r="AG18" s="62" t="str">
        <f>Totais!AG19</f>
        <v/>
      </c>
      <c r="AH18" s="62" t="str">
        <f>Totais!AI19</f>
        <v/>
      </c>
      <c r="AI18" s="62" t="str">
        <f>Totais!AJ19</f>
        <v/>
      </c>
      <c r="AJ18" s="62" t="str">
        <f>IF(Totais!AL19=0,"",Totais!AL19)</f>
        <v/>
      </c>
      <c r="AK18" s="62" t="str">
        <f>Totais!AM19</f>
        <v/>
      </c>
      <c r="AL18" s="65" t="str">
        <f>Totais!AO19</f>
        <v/>
      </c>
      <c r="AM18" s="66" t="str">
        <f>Definições!AP21</f>
        <v/>
      </c>
      <c r="AN18" s="4">
        <v>15</v>
      </c>
      <c r="AP18" s="4" t="str">
        <f>IF(AL18="","",AL18+(IF(Totais!AQ19="DESCL.",0,1000)))</f>
        <v/>
      </c>
    </row>
    <row r="19" spans="1:45" ht="15" customHeight="1" thickBot="1" x14ac:dyDescent="0.3">
      <c r="A19" s="32"/>
      <c r="B19" s="30"/>
      <c r="C19" s="69" t="str">
        <f t="shared" si="1"/>
        <v/>
      </c>
      <c r="D19" s="161" t="str">
        <f t="shared" si="0"/>
        <v/>
      </c>
      <c r="E19" s="161"/>
      <c r="F19" s="161"/>
      <c r="G19" s="161"/>
      <c r="H19" s="161"/>
      <c r="I19" s="161"/>
      <c r="J19" s="161"/>
      <c r="K19" s="161"/>
      <c r="L19" s="162"/>
      <c r="M19" s="19"/>
      <c r="N19" s="45" t="str">
        <f t="shared" si="2"/>
        <v/>
      </c>
      <c r="O19" s="45" t="str">
        <f t="shared" si="3"/>
        <v/>
      </c>
      <c r="P19" s="6"/>
      <c r="Q19" s="45" t="str">
        <f t="shared" si="4"/>
        <v/>
      </c>
      <c r="R19" s="45" t="str">
        <f t="shared" si="5"/>
        <v/>
      </c>
      <c r="S19" s="6"/>
      <c r="T19" s="45" t="str">
        <f t="shared" si="6"/>
        <v/>
      </c>
      <c r="U19" s="45" t="str">
        <f t="shared" si="7"/>
        <v/>
      </c>
      <c r="V19" s="6"/>
      <c r="W19" s="45" t="str">
        <f t="shared" si="8"/>
        <v/>
      </c>
      <c r="X19" s="45" t="str">
        <f t="shared" si="9"/>
        <v/>
      </c>
      <c r="Y19" s="6"/>
      <c r="Z19" s="73" t="str">
        <f t="shared" si="10"/>
        <v/>
      </c>
      <c r="AA19" s="93" t="str">
        <f t="shared" si="11"/>
        <v/>
      </c>
      <c r="AB19" s="59"/>
      <c r="AC19" s="64" t="str">
        <f t="shared" si="12"/>
        <v/>
      </c>
      <c r="AD19" s="62" t="str">
        <f>Totais!V20</f>
        <v/>
      </c>
      <c r="AE19" s="62" t="str">
        <f>Totais!W20</f>
        <v/>
      </c>
      <c r="AF19" s="62" t="str">
        <f>Totais!AF20</f>
        <v/>
      </c>
      <c r="AG19" s="62" t="str">
        <f>Totais!AG20</f>
        <v/>
      </c>
      <c r="AH19" s="62" t="str">
        <f>Totais!AI20</f>
        <v/>
      </c>
      <c r="AI19" s="62" t="str">
        <f>Totais!AJ20</f>
        <v/>
      </c>
      <c r="AJ19" s="62" t="str">
        <f>IF(Totais!AL20=0,"",Totais!AL20)</f>
        <v/>
      </c>
      <c r="AK19" s="62" t="str">
        <f>Totais!AM20</f>
        <v/>
      </c>
      <c r="AL19" s="65" t="str">
        <f>Totais!AO20</f>
        <v/>
      </c>
      <c r="AM19" s="66" t="str">
        <f>Definições!AP22</f>
        <v/>
      </c>
      <c r="AN19" s="4">
        <v>16</v>
      </c>
      <c r="AP19" s="4" t="str">
        <f>IF(AL19="","",AL19+(IF(Totais!AQ20="DESCL.",0,1000)))</f>
        <v/>
      </c>
      <c r="AS19" s="4">
        <f>COUNTBLANK(AA4:AA27)</f>
        <v>24</v>
      </c>
    </row>
    <row r="20" spans="1:45" ht="15" customHeight="1" x14ac:dyDescent="0.25">
      <c r="A20" s="87" t="s">
        <v>18</v>
      </c>
      <c r="B20" s="30"/>
      <c r="C20" s="69" t="str">
        <f t="shared" si="1"/>
        <v/>
      </c>
      <c r="D20" s="161" t="str">
        <f t="shared" si="0"/>
        <v/>
      </c>
      <c r="E20" s="161"/>
      <c r="F20" s="161"/>
      <c r="G20" s="161"/>
      <c r="H20" s="161"/>
      <c r="I20" s="161"/>
      <c r="J20" s="161"/>
      <c r="K20" s="161"/>
      <c r="L20" s="162"/>
      <c r="M20" s="19"/>
      <c r="N20" s="45" t="str">
        <f t="shared" si="2"/>
        <v/>
      </c>
      <c r="O20" s="45" t="str">
        <f t="shared" si="3"/>
        <v/>
      </c>
      <c r="P20" s="6"/>
      <c r="Q20" s="45" t="str">
        <f t="shared" si="4"/>
        <v/>
      </c>
      <c r="R20" s="45" t="str">
        <f t="shared" si="5"/>
        <v/>
      </c>
      <c r="S20" s="6"/>
      <c r="T20" s="45" t="str">
        <f t="shared" si="6"/>
        <v/>
      </c>
      <c r="U20" s="45" t="str">
        <f t="shared" si="7"/>
        <v/>
      </c>
      <c r="V20" s="6"/>
      <c r="W20" s="45" t="str">
        <f t="shared" si="8"/>
        <v/>
      </c>
      <c r="X20" s="45" t="str">
        <f t="shared" si="9"/>
        <v/>
      </c>
      <c r="Y20" s="6"/>
      <c r="Z20" s="73" t="str">
        <f t="shared" si="10"/>
        <v/>
      </c>
      <c r="AA20" s="93" t="str">
        <f t="shared" si="11"/>
        <v/>
      </c>
      <c r="AB20" s="59"/>
      <c r="AC20" s="64" t="str">
        <f t="shared" si="12"/>
        <v/>
      </c>
      <c r="AD20" s="62" t="str">
        <f>Totais!V21</f>
        <v/>
      </c>
      <c r="AE20" s="62" t="str">
        <f>Totais!W21</f>
        <v/>
      </c>
      <c r="AF20" s="62" t="str">
        <f>Totais!AF21</f>
        <v/>
      </c>
      <c r="AG20" s="62" t="str">
        <f>Totais!AG21</f>
        <v/>
      </c>
      <c r="AH20" s="62" t="str">
        <f>Totais!AI21</f>
        <v/>
      </c>
      <c r="AI20" s="62" t="str">
        <f>Totais!AJ21</f>
        <v/>
      </c>
      <c r="AJ20" s="62" t="str">
        <f>IF(Totais!AL21=0,"",Totais!AL21)</f>
        <v/>
      </c>
      <c r="AK20" s="62" t="str">
        <f>Totais!AM21</f>
        <v/>
      </c>
      <c r="AL20" s="65" t="str">
        <f>Totais!AO21</f>
        <v/>
      </c>
      <c r="AM20" s="66" t="str">
        <f>Definições!AP23</f>
        <v/>
      </c>
      <c r="AN20" s="4">
        <v>17</v>
      </c>
      <c r="AP20" s="4" t="str">
        <f>IF(AL20="","",AL20+(IF(Totais!AQ21="DESCL.",0,1000)))</f>
        <v/>
      </c>
    </row>
    <row r="21" spans="1:45" ht="15" customHeight="1" x14ac:dyDescent="0.25">
      <c r="A21" s="88" t="s">
        <v>20</v>
      </c>
      <c r="B21" s="30"/>
      <c r="C21" s="69" t="str">
        <f t="shared" si="1"/>
        <v/>
      </c>
      <c r="D21" s="161" t="str">
        <f t="shared" si="0"/>
        <v/>
      </c>
      <c r="E21" s="161"/>
      <c r="F21" s="161"/>
      <c r="G21" s="161"/>
      <c r="H21" s="161"/>
      <c r="I21" s="161"/>
      <c r="J21" s="161"/>
      <c r="K21" s="161"/>
      <c r="L21" s="162"/>
      <c r="M21" s="19"/>
      <c r="N21" s="45" t="str">
        <f t="shared" si="2"/>
        <v/>
      </c>
      <c r="O21" s="45" t="str">
        <f t="shared" si="3"/>
        <v/>
      </c>
      <c r="P21" s="6"/>
      <c r="Q21" s="45" t="str">
        <f t="shared" si="4"/>
        <v/>
      </c>
      <c r="R21" s="45" t="str">
        <f t="shared" si="5"/>
        <v/>
      </c>
      <c r="S21" s="6"/>
      <c r="T21" s="45" t="str">
        <f t="shared" si="6"/>
        <v/>
      </c>
      <c r="U21" s="45" t="str">
        <f t="shared" si="7"/>
        <v/>
      </c>
      <c r="V21" s="6"/>
      <c r="W21" s="45" t="str">
        <f t="shared" si="8"/>
        <v/>
      </c>
      <c r="X21" s="45" t="str">
        <f t="shared" si="9"/>
        <v/>
      </c>
      <c r="Y21" s="6"/>
      <c r="Z21" s="73" t="str">
        <f t="shared" si="10"/>
        <v/>
      </c>
      <c r="AA21" s="93" t="str">
        <f t="shared" si="11"/>
        <v/>
      </c>
      <c r="AB21" s="59"/>
      <c r="AC21" s="64" t="str">
        <f t="shared" si="12"/>
        <v/>
      </c>
      <c r="AD21" s="62" t="str">
        <f>Totais!V22</f>
        <v/>
      </c>
      <c r="AE21" s="62" t="str">
        <f>Totais!W22</f>
        <v/>
      </c>
      <c r="AF21" s="62" t="str">
        <f>Totais!AF22</f>
        <v/>
      </c>
      <c r="AG21" s="62" t="str">
        <f>Totais!AG22</f>
        <v/>
      </c>
      <c r="AH21" s="62" t="str">
        <f>Totais!AI22</f>
        <v/>
      </c>
      <c r="AI21" s="62" t="str">
        <f>Totais!AJ22</f>
        <v/>
      </c>
      <c r="AJ21" s="62" t="str">
        <f>IF(Totais!AL22=0,"",Totais!AL22)</f>
        <v/>
      </c>
      <c r="AK21" s="62" t="str">
        <f>Totais!AM22</f>
        <v/>
      </c>
      <c r="AL21" s="65" t="str">
        <f>Totais!AO22</f>
        <v/>
      </c>
      <c r="AM21" s="66" t="str">
        <f>Definições!AP24</f>
        <v/>
      </c>
      <c r="AN21" s="4">
        <v>18</v>
      </c>
      <c r="AP21" s="4" t="str">
        <f>IF(AL21="","",AL21+(IF(Totais!AQ22="DESCL.",0,1000)))</f>
        <v/>
      </c>
    </row>
    <row r="22" spans="1:45" ht="15" customHeight="1" x14ac:dyDescent="0.25">
      <c r="A22" s="88" t="s">
        <v>21</v>
      </c>
      <c r="B22" s="31"/>
      <c r="C22" s="69" t="str">
        <f t="shared" si="1"/>
        <v/>
      </c>
      <c r="D22" s="161" t="str">
        <f t="shared" si="0"/>
        <v/>
      </c>
      <c r="E22" s="161"/>
      <c r="F22" s="161"/>
      <c r="G22" s="161"/>
      <c r="H22" s="161"/>
      <c r="I22" s="161"/>
      <c r="J22" s="161"/>
      <c r="K22" s="161"/>
      <c r="L22" s="162"/>
      <c r="M22" s="19"/>
      <c r="N22" s="45" t="str">
        <f t="shared" si="2"/>
        <v/>
      </c>
      <c r="O22" s="45" t="str">
        <f t="shared" si="3"/>
        <v/>
      </c>
      <c r="P22" s="6"/>
      <c r="Q22" s="45" t="str">
        <f t="shared" si="4"/>
        <v/>
      </c>
      <c r="R22" s="45" t="str">
        <f t="shared" si="5"/>
        <v/>
      </c>
      <c r="S22" s="6"/>
      <c r="T22" s="45" t="str">
        <f t="shared" si="6"/>
        <v/>
      </c>
      <c r="U22" s="45" t="str">
        <f t="shared" si="7"/>
        <v/>
      </c>
      <c r="V22" s="6"/>
      <c r="W22" s="45" t="str">
        <f t="shared" si="8"/>
        <v/>
      </c>
      <c r="X22" s="45" t="str">
        <f t="shared" si="9"/>
        <v/>
      </c>
      <c r="Y22" s="6"/>
      <c r="Z22" s="73" t="str">
        <f t="shared" si="10"/>
        <v/>
      </c>
      <c r="AA22" s="93" t="str">
        <f t="shared" si="11"/>
        <v/>
      </c>
      <c r="AB22" s="59"/>
      <c r="AC22" s="64" t="str">
        <f t="shared" si="12"/>
        <v/>
      </c>
      <c r="AD22" s="62" t="str">
        <f>Totais!V23</f>
        <v/>
      </c>
      <c r="AE22" s="62" t="str">
        <f>Totais!W23</f>
        <v/>
      </c>
      <c r="AF22" s="62" t="str">
        <f>Totais!AF23</f>
        <v/>
      </c>
      <c r="AG22" s="62" t="str">
        <f>Totais!AG23</f>
        <v/>
      </c>
      <c r="AH22" s="62" t="str">
        <f>Totais!AI23</f>
        <v/>
      </c>
      <c r="AI22" s="62" t="str">
        <f>Totais!AJ23</f>
        <v/>
      </c>
      <c r="AJ22" s="62" t="str">
        <f>IF(Totais!AL23=0,"",Totais!AL23)</f>
        <v/>
      </c>
      <c r="AK22" s="62" t="str">
        <f>Totais!AM23</f>
        <v/>
      </c>
      <c r="AL22" s="65" t="str">
        <f>Totais!AO23</f>
        <v/>
      </c>
      <c r="AM22" s="66" t="str">
        <f>Definições!AP25</f>
        <v/>
      </c>
      <c r="AN22" s="4">
        <v>19</v>
      </c>
      <c r="AP22" s="4" t="str">
        <f>IF(AL22="","",AL22+(IF(Totais!AQ23="DESCL.",0,1000)))</f>
        <v/>
      </c>
    </row>
    <row r="23" spans="1:45" ht="15" customHeight="1" thickBot="1" x14ac:dyDescent="0.3">
      <c r="A23" s="89" t="s">
        <v>23</v>
      </c>
      <c r="B23" s="31"/>
      <c r="C23" s="69" t="str">
        <f t="shared" si="1"/>
        <v/>
      </c>
      <c r="D23" s="161" t="str">
        <f t="shared" si="0"/>
        <v/>
      </c>
      <c r="E23" s="161"/>
      <c r="F23" s="161"/>
      <c r="G23" s="161"/>
      <c r="H23" s="161"/>
      <c r="I23" s="161"/>
      <c r="J23" s="161"/>
      <c r="K23" s="161"/>
      <c r="L23" s="162"/>
      <c r="M23" s="19"/>
      <c r="N23" s="45" t="str">
        <f t="shared" si="2"/>
        <v/>
      </c>
      <c r="O23" s="45" t="str">
        <f t="shared" si="3"/>
        <v/>
      </c>
      <c r="P23" s="6"/>
      <c r="Q23" s="45" t="str">
        <f t="shared" si="4"/>
        <v/>
      </c>
      <c r="R23" s="45" t="str">
        <f t="shared" si="5"/>
        <v/>
      </c>
      <c r="S23" s="6"/>
      <c r="T23" s="45" t="str">
        <f t="shared" si="6"/>
        <v/>
      </c>
      <c r="U23" s="45" t="str">
        <f t="shared" si="7"/>
        <v/>
      </c>
      <c r="V23" s="6"/>
      <c r="W23" s="45" t="str">
        <f t="shared" si="8"/>
        <v/>
      </c>
      <c r="X23" s="45" t="str">
        <f t="shared" si="9"/>
        <v/>
      </c>
      <c r="Y23" s="6"/>
      <c r="Z23" s="73" t="str">
        <f t="shared" si="10"/>
        <v/>
      </c>
      <c r="AA23" s="93" t="str">
        <f t="shared" si="11"/>
        <v/>
      </c>
      <c r="AB23" s="59"/>
      <c r="AC23" s="64" t="str">
        <f t="shared" si="12"/>
        <v/>
      </c>
      <c r="AD23" s="62" t="str">
        <f>Totais!V24</f>
        <v/>
      </c>
      <c r="AE23" s="62" t="str">
        <f>Totais!W24</f>
        <v/>
      </c>
      <c r="AF23" s="62" t="str">
        <f>Totais!AF24</f>
        <v/>
      </c>
      <c r="AG23" s="62" t="str">
        <f>Totais!AG24</f>
        <v/>
      </c>
      <c r="AH23" s="62" t="str">
        <f>Totais!AI24</f>
        <v/>
      </c>
      <c r="AI23" s="62" t="str">
        <f>Totais!AJ24</f>
        <v/>
      </c>
      <c r="AJ23" s="62" t="str">
        <f>IF(Totais!AL24=0,"",Totais!AL24)</f>
        <v/>
      </c>
      <c r="AK23" s="62" t="str">
        <f>Totais!AM24</f>
        <v/>
      </c>
      <c r="AL23" s="65" t="str">
        <f>Totais!AO24</f>
        <v/>
      </c>
      <c r="AM23" s="66" t="str">
        <f>Definições!AP26</f>
        <v/>
      </c>
      <c r="AN23" s="4">
        <v>20</v>
      </c>
      <c r="AP23" s="4" t="str">
        <f>IF(AL23="","",AL23+(IF(Totais!AQ24="DESCL.",0,1000)))</f>
        <v/>
      </c>
    </row>
    <row r="24" spans="1:45" ht="15" customHeight="1" x14ac:dyDescent="0.25">
      <c r="A24" s="31"/>
      <c r="B24" s="31"/>
      <c r="C24" s="69" t="str">
        <f t="shared" si="1"/>
        <v/>
      </c>
      <c r="D24" s="161" t="str">
        <f t="shared" si="0"/>
        <v/>
      </c>
      <c r="E24" s="161"/>
      <c r="F24" s="161"/>
      <c r="G24" s="161"/>
      <c r="H24" s="161"/>
      <c r="I24" s="161"/>
      <c r="J24" s="161"/>
      <c r="K24" s="161"/>
      <c r="L24" s="162"/>
      <c r="M24" s="19"/>
      <c r="N24" s="45" t="str">
        <f t="shared" si="2"/>
        <v/>
      </c>
      <c r="O24" s="45" t="str">
        <f t="shared" si="3"/>
        <v/>
      </c>
      <c r="P24" s="6"/>
      <c r="Q24" s="45" t="str">
        <f t="shared" si="4"/>
        <v/>
      </c>
      <c r="R24" s="45" t="str">
        <f t="shared" si="5"/>
        <v/>
      </c>
      <c r="S24" s="6"/>
      <c r="T24" s="45" t="str">
        <f t="shared" si="6"/>
        <v/>
      </c>
      <c r="U24" s="45" t="str">
        <f t="shared" si="7"/>
        <v/>
      </c>
      <c r="V24" s="6"/>
      <c r="W24" s="45" t="str">
        <f t="shared" si="8"/>
        <v/>
      </c>
      <c r="X24" s="45" t="str">
        <f t="shared" si="9"/>
        <v/>
      </c>
      <c r="Y24" s="6"/>
      <c r="Z24" s="73" t="str">
        <f t="shared" si="10"/>
        <v/>
      </c>
      <c r="AA24" s="93" t="str">
        <f t="shared" si="11"/>
        <v/>
      </c>
      <c r="AB24" s="59"/>
      <c r="AC24" s="64" t="str">
        <f t="shared" si="12"/>
        <v/>
      </c>
      <c r="AD24" s="62" t="str">
        <f>Totais!V25</f>
        <v/>
      </c>
      <c r="AE24" s="62" t="str">
        <f>Totais!W25</f>
        <v/>
      </c>
      <c r="AF24" s="62" t="str">
        <f>Totais!AF25</f>
        <v/>
      </c>
      <c r="AG24" s="62" t="str">
        <f>Totais!AG25</f>
        <v/>
      </c>
      <c r="AH24" s="62" t="str">
        <f>Totais!AI25</f>
        <v/>
      </c>
      <c r="AI24" s="62" t="str">
        <f>Totais!AJ25</f>
        <v/>
      </c>
      <c r="AJ24" s="62" t="str">
        <f>IF(Totais!AL25=0,"",Totais!AL25)</f>
        <v/>
      </c>
      <c r="AK24" s="62" t="str">
        <f>Totais!AM25</f>
        <v/>
      </c>
      <c r="AL24" s="65" t="str">
        <f>Totais!AO25</f>
        <v/>
      </c>
      <c r="AM24" s="66" t="str">
        <f>Definições!AP27</f>
        <v/>
      </c>
      <c r="AN24" s="4">
        <v>21</v>
      </c>
      <c r="AP24" s="4" t="str">
        <f>IF(AL24="","",AL24+(IF(Totais!AQ25="DESCL.",0,1000)))</f>
        <v/>
      </c>
    </row>
    <row r="25" spans="1:45" ht="15" customHeight="1" x14ac:dyDescent="0.25">
      <c r="A25" s="31"/>
      <c r="B25" s="31"/>
      <c r="C25" s="69" t="str">
        <f t="shared" si="1"/>
        <v/>
      </c>
      <c r="D25" s="161" t="str">
        <f t="shared" si="0"/>
        <v/>
      </c>
      <c r="E25" s="161"/>
      <c r="F25" s="161"/>
      <c r="G25" s="161"/>
      <c r="H25" s="161"/>
      <c r="I25" s="161"/>
      <c r="J25" s="161"/>
      <c r="K25" s="161"/>
      <c r="L25" s="162"/>
      <c r="M25" s="19"/>
      <c r="N25" s="45" t="str">
        <f t="shared" si="2"/>
        <v/>
      </c>
      <c r="O25" s="45" t="str">
        <f t="shared" si="3"/>
        <v/>
      </c>
      <c r="P25" s="6"/>
      <c r="Q25" s="45" t="str">
        <f t="shared" si="4"/>
        <v/>
      </c>
      <c r="R25" s="45" t="str">
        <f t="shared" si="5"/>
        <v/>
      </c>
      <c r="S25" s="6"/>
      <c r="T25" s="45" t="str">
        <f t="shared" si="6"/>
        <v/>
      </c>
      <c r="U25" s="45" t="str">
        <f t="shared" si="7"/>
        <v/>
      </c>
      <c r="V25" s="6"/>
      <c r="W25" s="45" t="str">
        <f t="shared" si="8"/>
        <v/>
      </c>
      <c r="X25" s="45" t="str">
        <f t="shared" si="9"/>
        <v/>
      </c>
      <c r="Y25" s="6"/>
      <c r="Z25" s="73" t="str">
        <f t="shared" si="10"/>
        <v/>
      </c>
      <c r="AA25" s="93" t="str">
        <f t="shared" si="11"/>
        <v/>
      </c>
      <c r="AB25" s="59"/>
      <c r="AC25" s="64" t="str">
        <f t="shared" si="12"/>
        <v/>
      </c>
      <c r="AD25" s="62" t="str">
        <f>Totais!V26</f>
        <v/>
      </c>
      <c r="AE25" s="62" t="str">
        <f>Totais!W26</f>
        <v/>
      </c>
      <c r="AF25" s="62" t="str">
        <f>Totais!AF26</f>
        <v/>
      </c>
      <c r="AG25" s="62" t="str">
        <f>Totais!AG26</f>
        <v/>
      </c>
      <c r="AH25" s="62" t="str">
        <f>Totais!AI26</f>
        <v/>
      </c>
      <c r="AI25" s="62" t="str">
        <f>Totais!AJ26</f>
        <v/>
      </c>
      <c r="AJ25" s="62" t="str">
        <f>IF(Totais!AL26=0,"",Totais!AL26)</f>
        <v/>
      </c>
      <c r="AK25" s="62" t="str">
        <f>Totais!AM26</f>
        <v/>
      </c>
      <c r="AL25" s="65" t="str">
        <f>Totais!AO26</f>
        <v/>
      </c>
      <c r="AM25" s="66" t="str">
        <f>Definições!AP28</f>
        <v/>
      </c>
      <c r="AN25" s="4">
        <v>22</v>
      </c>
      <c r="AP25" s="4" t="str">
        <f>IF(AL25="","",AL25+(IF(Totais!AQ26="DESCL.",0,1000)))</f>
        <v/>
      </c>
    </row>
    <row r="26" spans="1:45" ht="15" customHeight="1" x14ac:dyDescent="0.25">
      <c r="A26" s="31"/>
      <c r="B26" s="31"/>
      <c r="C26" s="69" t="str">
        <f t="shared" si="1"/>
        <v/>
      </c>
      <c r="D26" s="161" t="str">
        <f t="shared" si="0"/>
        <v/>
      </c>
      <c r="E26" s="161"/>
      <c r="F26" s="161"/>
      <c r="G26" s="161"/>
      <c r="H26" s="161"/>
      <c r="I26" s="161"/>
      <c r="J26" s="161"/>
      <c r="K26" s="161"/>
      <c r="L26" s="162"/>
      <c r="M26" s="19"/>
      <c r="N26" s="45" t="str">
        <f t="shared" si="2"/>
        <v/>
      </c>
      <c r="O26" s="45" t="str">
        <f t="shared" si="3"/>
        <v/>
      </c>
      <c r="P26" s="6"/>
      <c r="Q26" s="45" t="str">
        <f t="shared" si="4"/>
        <v/>
      </c>
      <c r="R26" s="45" t="str">
        <f t="shared" si="5"/>
        <v/>
      </c>
      <c r="S26" s="6"/>
      <c r="T26" s="45" t="str">
        <f t="shared" si="6"/>
        <v/>
      </c>
      <c r="U26" s="45" t="str">
        <f t="shared" si="7"/>
        <v/>
      </c>
      <c r="V26" s="6"/>
      <c r="W26" s="45" t="str">
        <f t="shared" si="8"/>
        <v/>
      </c>
      <c r="X26" s="45" t="str">
        <f t="shared" si="9"/>
        <v/>
      </c>
      <c r="Y26" s="6"/>
      <c r="Z26" s="73" t="str">
        <f t="shared" si="10"/>
        <v/>
      </c>
      <c r="AA26" s="93" t="str">
        <f t="shared" si="11"/>
        <v/>
      </c>
      <c r="AB26" s="59"/>
      <c r="AC26" s="64" t="str">
        <f t="shared" si="12"/>
        <v/>
      </c>
      <c r="AD26" s="62" t="str">
        <f>Totais!V27</f>
        <v/>
      </c>
      <c r="AE26" s="62" t="str">
        <f>Totais!W27</f>
        <v/>
      </c>
      <c r="AF26" s="62" t="str">
        <f>Totais!AF27</f>
        <v/>
      </c>
      <c r="AG26" s="62" t="str">
        <f>Totais!AG27</f>
        <v/>
      </c>
      <c r="AH26" s="62" t="str">
        <f>Totais!AI27</f>
        <v/>
      </c>
      <c r="AI26" s="62" t="str">
        <f>Totais!AJ27</f>
        <v/>
      </c>
      <c r="AJ26" s="62" t="str">
        <f>IF(Totais!AL27=0,"",Totais!AL27)</f>
        <v/>
      </c>
      <c r="AK26" s="62" t="str">
        <f>Totais!AM27</f>
        <v/>
      </c>
      <c r="AL26" s="65" t="str">
        <f>Totais!AO27</f>
        <v/>
      </c>
      <c r="AM26" s="66" t="str">
        <f>Definições!AP29</f>
        <v/>
      </c>
      <c r="AN26" s="4">
        <v>23</v>
      </c>
      <c r="AP26" s="4" t="str">
        <f>IF(AL26="","",AL26+(IF(Totais!AQ27="DESCL.",0,1000)))</f>
        <v/>
      </c>
    </row>
    <row r="27" spans="1:45" ht="15" customHeight="1" x14ac:dyDescent="0.25">
      <c r="A27" s="33"/>
      <c r="B27" s="31"/>
      <c r="C27" s="69" t="str">
        <f t="shared" si="1"/>
        <v/>
      </c>
      <c r="D27" s="161" t="str">
        <f t="shared" si="0"/>
        <v/>
      </c>
      <c r="E27" s="161"/>
      <c r="F27" s="161"/>
      <c r="G27" s="161"/>
      <c r="H27" s="161"/>
      <c r="I27" s="161"/>
      <c r="J27" s="161"/>
      <c r="K27" s="161"/>
      <c r="L27" s="162"/>
      <c r="M27" s="19"/>
      <c r="N27" s="45" t="str">
        <f t="shared" si="2"/>
        <v/>
      </c>
      <c r="O27" s="45" t="str">
        <f t="shared" si="3"/>
        <v/>
      </c>
      <c r="P27" s="6"/>
      <c r="Q27" s="45" t="str">
        <f t="shared" si="4"/>
        <v/>
      </c>
      <c r="R27" s="45" t="str">
        <f t="shared" si="5"/>
        <v/>
      </c>
      <c r="S27" s="6"/>
      <c r="T27" s="45" t="str">
        <f t="shared" si="6"/>
        <v/>
      </c>
      <c r="U27" s="45" t="str">
        <f t="shared" si="7"/>
        <v/>
      </c>
      <c r="V27" s="6"/>
      <c r="W27" s="45" t="str">
        <f t="shared" si="8"/>
        <v/>
      </c>
      <c r="X27" s="45" t="str">
        <f t="shared" si="9"/>
        <v/>
      </c>
      <c r="Y27" s="6"/>
      <c r="Z27" s="73" t="str">
        <f t="shared" si="10"/>
        <v/>
      </c>
      <c r="AA27" s="93" t="str">
        <f t="shared" si="11"/>
        <v/>
      </c>
      <c r="AB27" s="59"/>
      <c r="AC27" s="64" t="str">
        <f t="shared" si="12"/>
        <v/>
      </c>
      <c r="AD27" s="62" t="str">
        <f>Totais!V28</f>
        <v/>
      </c>
      <c r="AE27" s="62" t="str">
        <f>Totais!W28</f>
        <v/>
      </c>
      <c r="AF27" s="62" t="str">
        <f>Totais!AF28</f>
        <v/>
      </c>
      <c r="AG27" s="62" t="str">
        <f>Totais!AG28</f>
        <v/>
      </c>
      <c r="AH27" s="62" t="str">
        <f>Totais!AI28</f>
        <v/>
      </c>
      <c r="AI27" s="62" t="str">
        <f>Totais!AJ28</f>
        <v/>
      </c>
      <c r="AJ27" s="62" t="str">
        <f>IF(Totais!AL28=0,"",Totais!AL28)</f>
        <v/>
      </c>
      <c r="AK27" s="62" t="str">
        <f>Totais!AM28</f>
        <v/>
      </c>
      <c r="AL27" s="65" t="str">
        <f>Totais!AO28</f>
        <v/>
      </c>
      <c r="AM27" s="66" t="str">
        <f>Definições!AP30</f>
        <v/>
      </c>
      <c r="AN27" s="4">
        <v>24</v>
      </c>
      <c r="AP27" s="4" t="str">
        <f>IF(AL27="","",AL27+(IF(Totais!AQ28="DESCL.",0,1000)))</f>
        <v/>
      </c>
    </row>
    <row r="28" spans="1:45" ht="15" customHeight="1" x14ac:dyDescent="0.2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94" t="str">
        <f>IF(COUNTBLANK(AA4:AA27)=24,"","* - Desclassificado")</f>
        <v/>
      </c>
      <c r="AB28" s="19"/>
    </row>
    <row r="29" spans="1:45" ht="15" hidden="1" customHeight="1" x14ac:dyDescent="0.25">
      <c r="AB29" s="19"/>
    </row>
    <row r="30" spans="1:45" ht="15" hidden="1" customHeight="1" x14ac:dyDescent="0.25">
      <c r="B30" s="34"/>
      <c r="C30" s="35" t="str">
        <f>IF(Definições!P32="","",BE30)</f>
        <v/>
      </c>
      <c r="D30" s="226"/>
      <c r="E30" s="226"/>
      <c r="F30" s="226"/>
      <c r="G30" s="226"/>
      <c r="H30" s="226"/>
      <c r="I30" s="226"/>
      <c r="J30" s="226"/>
      <c r="K30" s="226"/>
      <c r="L30" s="226"/>
      <c r="M30" s="35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45" ht="15" hidden="1" customHeight="1" x14ac:dyDescent="0.25"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45" ht="15" hidden="1" customHeight="1" x14ac:dyDescent="0.25"/>
  </sheetData>
  <sheetProtection algorithmName="SHA-512" hashValue="bbZSzVCEBDAVw13ocY/OJ3xHRr3GNH/ak4OcDcHMdqV8aVu9HEJhBfp1hhEpLKuo9ytHo/MFLeOtylwHw5VYZQ==" saltValue="OdxPZVadBwb9QcD7DILj0A==" spinCount="100000" sheet="1" objects="1" scenarios="1" selectLockedCells="1"/>
  <mergeCells count="46">
    <mergeCell ref="A3:A4"/>
    <mergeCell ref="D4:L4"/>
    <mergeCell ref="N2:O2"/>
    <mergeCell ref="X1:Z1"/>
    <mergeCell ref="A5:A6"/>
    <mergeCell ref="D5:L5"/>
    <mergeCell ref="D6:L6"/>
    <mergeCell ref="N1:Q1"/>
    <mergeCell ref="R1:W1"/>
    <mergeCell ref="C1:M1"/>
    <mergeCell ref="A7:A8"/>
    <mergeCell ref="D7:L7"/>
    <mergeCell ref="D8:L8"/>
    <mergeCell ref="D13:L13"/>
    <mergeCell ref="D14:L14"/>
    <mergeCell ref="A9:A10"/>
    <mergeCell ref="D9:L9"/>
    <mergeCell ref="D10:L10"/>
    <mergeCell ref="D11:L11"/>
    <mergeCell ref="A28:M28"/>
    <mergeCell ref="D30:L30"/>
    <mergeCell ref="D24:L24"/>
    <mergeCell ref="D25:L25"/>
    <mergeCell ref="D26:L26"/>
    <mergeCell ref="AJ2:AK2"/>
    <mergeCell ref="AC2:AC3"/>
    <mergeCell ref="A11:A12"/>
    <mergeCell ref="C2:L3"/>
    <mergeCell ref="D27:L27"/>
    <mergeCell ref="D21:L21"/>
    <mergeCell ref="D22:L22"/>
    <mergeCell ref="D23:L23"/>
    <mergeCell ref="D18:L18"/>
    <mergeCell ref="D19:L19"/>
    <mergeCell ref="D20:L20"/>
    <mergeCell ref="D15:L15"/>
    <mergeCell ref="D16:L16"/>
    <mergeCell ref="D17:L17"/>
    <mergeCell ref="D12:L12"/>
    <mergeCell ref="A15:A16"/>
    <mergeCell ref="AD2:AE2"/>
    <mergeCell ref="AF2:AG2"/>
    <mergeCell ref="AH2:AI2"/>
    <mergeCell ref="Q2:R2"/>
    <mergeCell ref="T2:U2"/>
    <mergeCell ref="W2:X2"/>
  </mergeCells>
  <conditionalFormatting sqref="D30:L30">
    <cfRule type="expression" dxfId="3" priority="9" stopIfTrue="1">
      <formula>#REF!="3º"</formula>
    </cfRule>
    <cfRule type="expression" dxfId="2" priority="10" stopIfTrue="1">
      <formula>#REF!="2º"</formula>
    </cfRule>
    <cfRule type="expression" dxfId="1" priority="11" stopIfTrue="1">
      <formula>#REF!="1º"</formula>
    </cfRule>
  </conditionalFormatting>
  <conditionalFormatting sqref="Z4:Z27">
    <cfRule type="expression" dxfId="0" priority="2">
      <formula>VLOOKUP($C4,$AC$4:$AP$27,14,FALSE)&lt;1000</formula>
    </cfRule>
  </conditionalFormatting>
  <hyperlinks>
    <hyperlink ref="A5" location="Definições!Q8" display="DEFINIÇÕES" xr:uid="{00000000-0004-0000-0400-000000000000}"/>
    <hyperlink ref="A9" location="TOTAIS!N11" display="TOTAIS" xr:uid="{00000000-0004-0000-0400-000001000000}"/>
    <hyperlink ref="A3" location="Ajuda!B3" display="AJUDA" xr:uid="{00000000-0004-0000-0400-000002000000}"/>
    <hyperlink ref="A3:A4" location="Ajuda!C3" display="AJUDA" xr:uid="{00000000-0004-0000-0400-000003000000}"/>
    <hyperlink ref="A11" location="TOTAIS!N11" display="TOTAIS" xr:uid="{00000000-0004-0000-0400-000004000000}"/>
    <hyperlink ref="A11:A12" location="'Classif. Final'!A1" display="CLASSIFICAÇÃO FINAL" xr:uid="{00000000-0004-0000-0400-000005000000}"/>
    <hyperlink ref="A7" location="Atletismo!N11" display="ATLETISMO" xr:uid="{00000000-0004-0000-0400-000006000000}"/>
    <hyperlink ref="A7:A8" location="Atletismo!O5" display="ATLETISMO" xr:uid="{00000000-0004-0000-0400-000007000000}"/>
    <hyperlink ref="A5:A6" location="Definições!P7" display="DEFINIÇÕES" xr:uid="{00000000-0004-0000-0400-000008000000}"/>
    <hyperlink ref="A9:A10" location="Totais!O4" display="TOTAIS" xr:uid="{00000000-0004-0000-0400-000009000000}"/>
    <hyperlink ref="A17" r:id="rId1" xr:uid="{00000000-0004-0000-0400-00000A000000}"/>
    <hyperlink ref="A20" r:id="rId2" xr:uid="{00000000-0004-0000-0400-00000B000000}"/>
    <hyperlink ref="A21" r:id="rId3" xr:uid="{00000000-0004-0000-0400-00000C000000}"/>
    <hyperlink ref="A22" r:id="rId4" xr:uid="{00000000-0004-0000-0400-00000D000000}"/>
    <hyperlink ref="A23" r:id="rId5" xr:uid="{00000000-0004-0000-0400-00000E000000}"/>
    <hyperlink ref="A18" r:id="rId6" xr:uid="{00000000-0004-0000-0400-00000F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7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11"/>
  <sheetViews>
    <sheetView workbookViewId="0">
      <selection activeCell="C4" sqref="C4"/>
    </sheetView>
  </sheetViews>
  <sheetFormatPr defaultRowHeight="15" x14ac:dyDescent="0.25"/>
  <sheetData>
    <row r="2" spans="2:3" x14ac:dyDescent="0.25">
      <c r="B2">
        <v>2015</v>
      </c>
      <c r="C2" t="s">
        <v>125</v>
      </c>
    </row>
    <row r="3" spans="2:3" x14ac:dyDescent="0.25">
      <c r="B3">
        <v>2016</v>
      </c>
      <c r="C3" t="s">
        <v>134</v>
      </c>
    </row>
    <row r="4" spans="2:3" x14ac:dyDescent="0.25">
      <c r="B4">
        <v>2017</v>
      </c>
      <c r="C4" t="s">
        <v>126</v>
      </c>
    </row>
    <row r="5" spans="2:3" x14ac:dyDescent="0.25">
      <c r="B5">
        <v>2018</v>
      </c>
      <c r="C5" t="s">
        <v>127</v>
      </c>
    </row>
    <row r="6" spans="2:3" x14ac:dyDescent="0.25">
      <c r="B6">
        <v>2019</v>
      </c>
      <c r="C6" t="s">
        <v>128</v>
      </c>
    </row>
    <row r="7" spans="2:3" x14ac:dyDescent="0.25">
      <c r="B7">
        <v>2020</v>
      </c>
      <c r="C7" t="s">
        <v>129</v>
      </c>
    </row>
    <row r="8" spans="2:3" x14ac:dyDescent="0.25">
      <c r="B8">
        <v>2021</v>
      </c>
      <c r="C8" t="s">
        <v>130</v>
      </c>
    </row>
    <row r="9" spans="2:3" x14ac:dyDescent="0.25">
      <c r="B9">
        <v>2022</v>
      </c>
      <c r="C9" t="s">
        <v>131</v>
      </c>
    </row>
    <row r="10" spans="2:3" x14ac:dyDescent="0.25">
      <c r="B10">
        <v>2023</v>
      </c>
      <c r="C10" t="s">
        <v>132</v>
      </c>
    </row>
    <row r="11" spans="2:3" x14ac:dyDescent="0.25">
      <c r="B11">
        <v>2024</v>
      </c>
      <c r="C1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10</vt:i4>
      </vt:variant>
    </vt:vector>
  </HeadingPairs>
  <TitlesOfParts>
    <vt:vector size="16" baseType="lpstr">
      <vt:lpstr>Ajuda</vt:lpstr>
      <vt:lpstr>Definições</vt:lpstr>
      <vt:lpstr>Atletismo</vt:lpstr>
      <vt:lpstr>Totais</vt:lpstr>
      <vt:lpstr>Classif. Final</vt:lpstr>
      <vt:lpstr>Folha1</vt:lpstr>
      <vt:lpstr>Ajuda!Área_de_Impressão</vt:lpstr>
      <vt:lpstr>Atletismo!Área_de_Impressão</vt:lpstr>
      <vt:lpstr>'Classif. Final'!Área_de_Impressão</vt:lpstr>
      <vt:lpstr>Definições!Área_de_Impressão</vt:lpstr>
      <vt:lpstr>Totais!Área_de_Impressão</vt:lpstr>
      <vt:lpstr>Desempate</vt:lpstr>
      <vt:lpstr>Pontuação</vt:lpstr>
      <vt:lpstr>Pontuação_Atl</vt:lpstr>
      <vt:lpstr>Atletismo!Títulos_de_Impressão</vt:lpstr>
      <vt:lpstr>Totais!Títulos_de_Impressão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Guilherme Ferreira Pinto Basto</dc:creator>
  <cp:lastModifiedBy>José Guilherme Ferreira Pinto Basto</cp:lastModifiedBy>
  <cp:lastPrinted>2017-04-21T18:25:15Z</cp:lastPrinted>
  <dcterms:created xsi:type="dcterms:W3CDTF">2017-03-31T15:25:29Z</dcterms:created>
  <dcterms:modified xsi:type="dcterms:W3CDTF">2018-04-12T18:33:23Z</dcterms:modified>
</cp:coreProperties>
</file>